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ANWISA69\benchmarking data\2569\"/>
    </mc:Choice>
  </mc:AlternateContent>
  <xr:revisionPtr revIDLastSave="0" documentId="13_ncr:1_{5C632A36-6895-4F93-B94D-8FCED1271062}" xr6:coauthVersionLast="47" xr6:coauthVersionMax="47" xr10:uidLastSave="{00000000-0000-0000-0000-000000000000}"/>
  <bookViews>
    <workbookView xWindow="-108" yWindow="-108" windowWidth="23256" windowHeight="12456" tabRatio="897" firstSheet="4" activeTab="8" xr2:uid="{00000000-000D-0000-FFFF-FFFF00000000}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 ธ.ค.68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  <sheet name="สรุปรายงาน" sheetId="28" r:id="rId15"/>
  </sheets>
  <externalReferences>
    <externalReference r:id="rId16"/>
  </externalReferences>
  <definedNames>
    <definedName name="_xlnm._FilterDatabase" localSheetId="1" hidden="1">'2.Hosp. Group'!$A$2:$L$91</definedName>
    <definedName name="_xlnm._FilterDatabase" localSheetId="4" hidden="1">'4.งบ ธ.ค.68'!$A$3:$CM$471</definedName>
    <definedName name="_xlnm._FilterDatabase" localSheetId="5" hidden="1">'6.รายรับ'!$A$3:$Z$91</definedName>
    <definedName name="_xlnm._FilterDatabase" localSheetId="6" hidden="1">'7.รายจ่าย'!$A$1:$WRD$1</definedName>
    <definedName name="_xlnm._FilterDatabase" localSheetId="7" hidden="1">'8.คำนวณ'!$A$2:$CS$2</definedName>
    <definedName name="_xlnm._FilterDatabase" localSheetId="3" hidden="1">DATA!$A$4:$M$94</definedName>
    <definedName name="data">'[1]งบทดลอง รพ.'!$A$2:$CL$438</definedName>
    <definedName name="data1">#REF!</definedName>
    <definedName name="NEW">#REF!</definedName>
    <definedName name="_xlnm.Print_Area" localSheetId="3">DATA!$A$1:$M$94</definedName>
    <definedName name="_xlnm.Print_Titles" localSheetId="1">'2.Hosp. Group'!$1:$1</definedName>
    <definedName name="_xlnm.Print_Titles" localSheetId="3">DATA!$1:$4</definedName>
    <definedName name="test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3" l="1"/>
  <c r="C98" i="18"/>
  <c r="K32" i="26"/>
  <c r="K33" i="26"/>
  <c r="K43" i="26"/>
  <c r="K16" i="26"/>
  <c r="K51" i="26"/>
  <c r="K58" i="26"/>
  <c r="K74" i="26"/>
  <c r="K44" i="26"/>
  <c r="K52" i="26"/>
  <c r="K81" i="26"/>
  <c r="K11" i="26"/>
  <c r="K83" i="26"/>
  <c r="K57" i="26"/>
  <c r="K66" i="26"/>
  <c r="K71" i="26"/>
  <c r="K48" i="26"/>
  <c r="K49" i="26"/>
  <c r="K39" i="26"/>
  <c r="K7" i="26"/>
  <c r="K88" i="26"/>
  <c r="K26" i="26"/>
  <c r="K65" i="26"/>
  <c r="K56" i="26"/>
  <c r="K6" i="26"/>
  <c r="K27" i="26"/>
  <c r="K35" i="26"/>
  <c r="K78" i="26"/>
  <c r="K36" i="26"/>
  <c r="K37" i="26"/>
  <c r="K63" i="26"/>
  <c r="K69" i="26"/>
  <c r="K45" i="26"/>
  <c r="K21" i="26"/>
  <c r="K92" i="26"/>
  <c r="K40" i="26"/>
  <c r="K28" i="26"/>
  <c r="K67" i="26"/>
  <c r="K72" i="26"/>
  <c r="K41" i="26"/>
  <c r="K8" i="26"/>
  <c r="K84" i="26"/>
  <c r="K42" i="26"/>
  <c r="K68" i="26"/>
  <c r="K73" i="26"/>
  <c r="K29" i="26"/>
  <c r="K15" i="26"/>
  <c r="K50" i="26"/>
  <c r="K30" i="26"/>
  <c r="K31" i="26"/>
  <c r="K86" i="26"/>
  <c r="K34" i="26"/>
  <c r="K89" i="26"/>
  <c r="K79" i="26"/>
  <c r="K14" i="26"/>
  <c r="K38" i="26"/>
  <c r="K85" i="26"/>
  <c r="K17" i="26"/>
  <c r="K10" i="26"/>
  <c r="K19" i="26"/>
  <c r="K20" i="26"/>
  <c r="K87" i="26"/>
  <c r="K64" i="26"/>
  <c r="K53" i="26"/>
  <c r="K70" i="26"/>
  <c r="K54" i="26"/>
  <c r="K46" i="26"/>
  <c r="K91" i="26"/>
  <c r="K59" i="26"/>
  <c r="K60" i="26"/>
  <c r="K82" i="26"/>
  <c r="K5" i="26"/>
  <c r="K55" i="26"/>
  <c r="K75" i="26"/>
  <c r="K22" i="26"/>
  <c r="K23" i="26"/>
  <c r="K47" i="26"/>
  <c r="K61" i="26"/>
  <c r="K76" i="26"/>
  <c r="K62" i="26"/>
  <c r="K77" i="26"/>
  <c r="K24" i="26"/>
  <c r="K12" i="26"/>
  <c r="K13" i="26"/>
  <c r="K25" i="26"/>
  <c r="K80" i="26"/>
  <c r="K18" i="26"/>
  <c r="K9" i="26"/>
  <c r="K90" i="26"/>
  <c r="BF454" i="25" l="1"/>
  <c r="L93" i="26" l="1"/>
  <c r="M93" i="26" l="1"/>
  <c r="Z31" i="14" l="1"/>
  <c r="Z32" i="14"/>
  <c r="Z42" i="14"/>
  <c r="Z15" i="14"/>
  <c r="Z50" i="14"/>
  <c r="Z57" i="14"/>
  <c r="Z73" i="14"/>
  <c r="Z43" i="14"/>
  <c r="Z51" i="14"/>
  <c r="Z80" i="14"/>
  <c r="Z10" i="14"/>
  <c r="Z82" i="14"/>
  <c r="Z56" i="14"/>
  <c r="Z65" i="14"/>
  <c r="Z70" i="14"/>
  <c r="Z47" i="14"/>
  <c r="Z48" i="14"/>
  <c r="Z38" i="14"/>
  <c r="Z6" i="14"/>
  <c r="Z87" i="14"/>
  <c r="Z25" i="14"/>
  <c r="Z64" i="14"/>
  <c r="Z55" i="14"/>
  <c r="Z5" i="14"/>
  <c r="Z26" i="14"/>
  <c r="Z34" i="14"/>
  <c r="Z77" i="14"/>
  <c r="Z35" i="14"/>
  <c r="Z36" i="14"/>
  <c r="Z62" i="14"/>
  <c r="Z68" i="14"/>
  <c r="Z44" i="14"/>
  <c r="Z20" i="14"/>
  <c r="Z91" i="14"/>
  <c r="Z39" i="14"/>
  <c r="Z27" i="14"/>
  <c r="Z66" i="14"/>
  <c r="Z71" i="14"/>
  <c r="Z40" i="14"/>
  <c r="Z7" i="14"/>
  <c r="Z83" i="14"/>
  <c r="Z41" i="14"/>
  <c r="Z67" i="14"/>
  <c r="Z72" i="14"/>
  <c r="Z28" i="14"/>
  <c r="Z14" i="14"/>
  <c r="Z49" i="14"/>
  <c r="Z29" i="14"/>
  <c r="Z30" i="14"/>
  <c r="Z85" i="14"/>
  <c r="Z33" i="14"/>
  <c r="Z88" i="14"/>
  <c r="Z78" i="14"/>
  <c r="Z13" i="14"/>
  <c r="Z37" i="14"/>
  <c r="Z84" i="14"/>
  <c r="Z16" i="14"/>
  <c r="Z9" i="14"/>
  <c r="Z18" i="14"/>
  <c r="Z19" i="14"/>
  <c r="Z86" i="14"/>
  <c r="Z63" i="14"/>
  <c r="Z52" i="14"/>
  <c r="Z69" i="14"/>
  <c r="Z53" i="14"/>
  <c r="Z45" i="14"/>
  <c r="Z90" i="14"/>
  <c r="Z58" i="14"/>
  <c r="Z59" i="14"/>
  <c r="Z81" i="14"/>
  <c r="Z4" i="14"/>
  <c r="Z54" i="14"/>
  <c r="Z74" i="14"/>
  <c r="Z21" i="14"/>
  <c r="Z22" i="14"/>
  <c r="Z46" i="14"/>
  <c r="Z60" i="14"/>
  <c r="Z75" i="14"/>
  <c r="Z61" i="14"/>
  <c r="Z76" i="14"/>
  <c r="Z23" i="14"/>
  <c r="Z11" i="14"/>
  <c r="Z12" i="14"/>
  <c r="Z24" i="14"/>
  <c r="Z79" i="14"/>
  <c r="Z17" i="14"/>
  <c r="Z8" i="14"/>
  <c r="Z89" i="14"/>
  <c r="AE453" i="25" l="1"/>
  <c r="D453" i="25"/>
  <c r="E473" i="25" l="1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CM482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E491" i="25"/>
  <c r="F491" i="25"/>
  <c r="G491" i="25"/>
  <c r="H491" i="25"/>
  <c r="I491" i="25"/>
  <c r="J491" i="25"/>
  <c r="K491" i="25"/>
  <c r="L491" i="25"/>
  <c r="M491" i="25"/>
  <c r="N491" i="25"/>
  <c r="O491" i="25"/>
  <c r="P491" i="25"/>
  <c r="Q491" i="25"/>
  <c r="R491" i="25"/>
  <c r="S491" i="25"/>
  <c r="T491" i="25"/>
  <c r="U491" i="25"/>
  <c r="V491" i="25"/>
  <c r="W491" i="25"/>
  <c r="X491" i="25"/>
  <c r="Y491" i="25"/>
  <c r="Z491" i="25"/>
  <c r="AA491" i="25"/>
  <c r="AB491" i="25"/>
  <c r="AC491" i="25"/>
  <c r="AD491" i="25"/>
  <c r="AE491" i="25"/>
  <c r="AF491" i="25"/>
  <c r="AG491" i="25"/>
  <c r="AH491" i="25"/>
  <c r="AI491" i="25"/>
  <c r="AJ491" i="25"/>
  <c r="AK491" i="25"/>
  <c r="AL491" i="25"/>
  <c r="AM491" i="25"/>
  <c r="AN491" i="25"/>
  <c r="AO491" i="25"/>
  <c r="AP491" i="25"/>
  <c r="AQ491" i="25"/>
  <c r="AR491" i="25"/>
  <c r="AS491" i="25"/>
  <c r="AT491" i="25"/>
  <c r="AU491" i="25"/>
  <c r="AV491" i="25"/>
  <c r="AW491" i="25"/>
  <c r="AX491" i="25"/>
  <c r="AY491" i="25"/>
  <c r="AZ491" i="25"/>
  <c r="BA491" i="25"/>
  <c r="BB491" i="25"/>
  <c r="BC491" i="25"/>
  <c r="BD491" i="25"/>
  <c r="BE491" i="25"/>
  <c r="BF491" i="25"/>
  <c r="BG491" i="25"/>
  <c r="BH491" i="25"/>
  <c r="BI491" i="25"/>
  <c r="BJ491" i="25"/>
  <c r="BK491" i="25"/>
  <c r="BL491" i="25"/>
  <c r="BM491" i="25"/>
  <c r="BN491" i="25"/>
  <c r="BO491" i="25"/>
  <c r="BP491" i="25"/>
  <c r="BQ491" i="25"/>
  <c r="BR491" i="25"/>
  <c r="BS491" i="25"/>
  <c r="BT491" i="25"/>
  <c r="BU491" i="25"/>
  <c r="BV491" i="25"/>
  <c r="BW491" i="25"/>
  <c r="BX491" i="25"/>
  <c r="BY491" i="25"/>
  <c r="BZ491" i="25"/>
  <c r="CA491" i="25"/>
  <c r="CB491" i="25"/>
  <c r="CC491" i="25"/>
  <c r="CD491" i="25"/>
  <c r="CE491" i="25"/>
  <c r="CF491" i="25"/>
  <c r="CG491" i="25"/>
  <c r="CH491" i="25"/>
  <c r="CI491" i="25"/>
  <c r="CJ491" i="25"/>
  <c r="CK491" i="25"/>
  <c r="CL491" i="25"/>
  <c r="CM491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L493" i="25"/>
  <c r="AM493" i="25"/>
  <c r="AN493" i="25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D493" i="25"/>
  <c r="BE493" i="25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S493" i="25"/>
  <c r="BT493" i="25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J493" i="25"/>
  <c r="CK493" i="25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I494" i="25"/>
  <c r="AJ494" i="25"/>
  <c r="AK494" i="25"/>
  <c r="AL494" i="25"/>
  <c r="AM494" i="25"/>
  <c r="AN494" i="25"/>
  <c r="AO494" i="25"/>
  <c r="AP494" i="25"/>
  <c r="AQ494" i="25"/>
  <c r="AR494" i="25"/>
  <c r="AS494" i="25"/>
  <c r="AT494" i="25"/>
  <c r="AU494" i="25"/>
  <c r="AV494" i="25"/>
  <c r="AW494" i="25"/>
  <c r="AX494" i="25"/>
  <c r="AY494" i="25"/>
  <c r="AZ494" i="25"/>
  <c r="BA494" i="25"/>
  <c r="BB494" i="25"/>
  <c r="BC494" i="25"/>
  <c r="BD494" i="25"/>
  <c r="BE494" i="25"/>
  <c r="BF494" i="25"/>
  <c r="BG494" i="25"/>
  <c r="BH494" i="25"/>
  <c r="BI494" i="25"/>
  <c r="BJ494" i="25"/>
  <c r="BK494" i="25"/>
  <c r="BL494" i="25"/>
  <c r="BM494" i="25"/>
  <c r="BN494" i="25"/>
  <c r="BO494" i="25"/>
  <c r="BP494" i="25"/>
  <c r="BQ494" i="25"/>
  <c r="BR494" i="25"/>
  <c r="BS494" i="25"/>
  <c r="BT494" i="25"/>
  <c r="BU494" i="25"/>
  <c r="BV494" i="25"/>
  <c r="BW494" i="25"/>
  <c r="BX494" i="25"/>
  <c r="BY494" i="25"/>
  <c r="BZ494" i="25"/>
  <c r="CA494" i="25"/>
  <c r="CB494" i="25"/>
  <c r="CC494" i="25"/>
  <c r="CD494" i="25"/>
  <c r="CE494" i="25"/>
  <c r="CF494" i="25"/>
  <c r="CG494" i="25"/>
  <c r="CH494" i="25"/>
  <c r="CI494" i="25"/>
  <c r="CJ494" i="25"/>
  <c r="CK494" i="25"/>
  <c r="CL494" i="25"/>
  <c r="CM494" i="25"/>
  <c r="D494" i="25"/>
  <c r="D493" i="25"/>
  <c r="D492" i="25"/>
  <c r="D491" i="25"/>
  <c r="D490" i="25"/>
  <c r="D489" i="25"/>
  <c r="D488" i="25"/>
  <c r="D487" i="25"/>
  <c r="D486" i="25"/>
  <c r="D485" i="25"/>
  <c r="D484" i="25"/>
  <c r="D482" i="25"/>
  <c r="D481" i="25"/>
  <c r="D479" i="25"/>
  <c r="D478" i="25"/>
  <c r="D473" i="25"/>
  <c r="D474" i="25"/>
  <c r="D475" i="25"/>
  <c r="D476" i="25"/>
  <c r="F454" i="25"/>
  <c r="G454" i="25"/>
  <c r="H454" i="25"/>
  <c r="I454" i="25"/>
  <c r="J454" i="25"/>
  <c r="K454" i="25"/>
  <c r="L454" i="25"/>
  <c r="M454" i="25"/>
  <c r="N454" i="25"/>
  <c r="O454" i="25"/>
  <c r="P454" i="25"/>
  <c r="Q454" i="25"/>
  <c r="R454" i="25"/>
  <c r="S454" i="25"/>
  <c r="T454" i="25"/>
  <c r="U454" i="25"/>
  <c r="V454" i="25"/>
  <c r="W454" i="25"/>
  <c r="X454" i="25"/>
  <c r="Y454" i="25"/>
  <c r="Z454" i="25"/>
  <c r="AA454" i="25"/>
  <c r="AB454" i="25"/>
  <c r="AC454" i="25"/>
  <c r="AD454" i="25"/>
  <c r="AE454" i="25"/>
  <c r="AF454" i="25"/>
  <c r="AG454" i="25"/>
  <c r="AH454" i="25"/>
  <c r="AI454" i="25"/>
  <c r="AJ454" i="25"/>
  <c r="AK454" i="25"/>
  <c r="AL454" i="25"/>
  <c r="AM454" i="25"/>
  <c r="AN454" i="25"/>
  <c r="AO454" i="25"/>
  <c r="AP454" i="25"/>
  <c r="AQ454" i="25"/>
  <c r="AR454" i="25"/>
  <c r="AS454" i="25"/>
  <c r="AT454" i="25"/>
  <c r="AU454" i="25"/>
  <c r="AV454" i="25"/>
  <c r="AW454" i="25"/>
  <c r="AX454" i="25"/>
  <c r="AY454" i="25"/>
  <c r="AZ454" i="25"/>
  <c r="BA454" i="25"/>
  <c r="BB454" i="25"/>
  <c r="BC454" i="25"/>
  <c r="BD454" i="25"/>
  <c r="BE454" i="25"/>
  <c r="BG454" i="25"/>
  <c r="BH454" i="25"/>
  <c r="BI454" i="25"/>
  <c r="BJ454" i="25"/>
  <c r="BK454" i="25"/>
  <c r="BL454" i="25"/>
  <c r="BM454" i="25"/>
  <c r="BN454" i="25"/>
  <c r="BO454" i="25"/>
  <c r="BP454" i="25"/>
  <c r="BQ454" i="25"/>
  <c r="BR454" i="25"/>
  <c r="BS454" i="25"/>
  <c r="BT454" i="25"/>
  <c r="BU454" i="25"/>
  <c r="BV454" i="25"/>
  <c r="BW454" i="25"/>
  <c r="BX454" i="25"/>
  <c r="BY454" i="25"/>
  <c r="BZ454" i="25"/>
  <c r="CA454" i="25"/>
  <c r="CB454" i="25"/>
  <c r="CC454" i="25"/>
  <c r="CD454" i="25"/>
  <c r="CE454" i="25"/>
  <c r="CF454" i="25"/>
  <c r="CG454" i="25"/>
  <c r="CH454" i="25"/>
  <c r="CI454" i="25"/>
  <c r="CJ454" i="25"/>
  <c r="CK454" i="25"/>
  <c r="CL454" i="25"/>
  <c r="CM454" i="25"/>
  <c r="F455" i="25"/>
  <c r="G455" i="25"/>
  <c r="H455" i="25"/>
  <c r="I455" i="25"/>
  <c r="J455" i="25"/>
  <c r="K455" i="25"/>
  <c r="L455" i="25"/>
  <c r="M455" i="25"/>
  <c r="N455" i="25"/>
  <c r="O455" i="25"/>
  <c r="P455" i="25"/>
  <c r="Q455" i="25"/>
  <c r="R455" i="25"/>
  <c r="S455" i="25"/>
  <c r="T455" i="25"/>
  <c r="U455" i="25"/>
  <c r="V455" i="25"/>
  <c r="W455" i="25"/>
  <c r="X455" i="25"/>
  <c r="Y455" i="25"/>
  <c r="Z455" i="25"/>
  <c r="AA455" i="25"/>
  <c r="AB455" i="25"/>
  <c r="AC455" i="25"/>
  <c r="AD455" i="25"/>
  <c r="AE455" i="25"/>
  <c r="AF455" i="25"/>
  <c r="AG455" i="25"/>
  <c r="AH455" i="25"/>
  <c r="AI455" i="25"/>
  <c r="AJ455" i="25"/>
  <c r="AK455" i="25"/>
  <c r="AL455" i="25"/>
  <c r="AM455" i="25"/>
  <c r="AN455" i="25"/>
  <c r="AO455" i="25"/>
  <c r="AP455" i="25"/>
  <c r="AQ455" i="25"/>
  <c r="AR455" i="25"/>
  <c r="AS455" i="25"/>
  <c r="AT455" i="25"/>
  <c r="AU455" i="25"/>
  <c r="AV455" i="25"/>
  <c r="AW455" i="25"/>
  <c r="AX455" i="25"/>
  <c r="AY455" i="25"/>
  <c r="AZ455" i="25"/>
  <c r="BA455" i="25"/>
  <c r="BB455" i="25"/>
  <c r="BC455" i="25"/>
  <c r="BD455" i="25"/>
  <c r="BE455" i="25"/>
  <c r="BF455" i="25"/>
  <c r="BG455" i="25"/>
  <c r="BH455" i="25"/>
  <c r="BI455" i="25"/>
  <c r="BJ455" i="25"/>
  <c r="BK455" i="25"/>
  <c r="BL455" i="25"/>
  <c r="BM455" i="25"/>
  <c r="BN455" i="25"/>
  <c r="BO455" i="25"/>
  <c r="BP455" i="25"/>
  <c r="BQ455" i="25"/>
  <c r="BR455" i="25"/>
  <c r="BS455" i="25"/>
  <c r="BT455" i="25"/>
  <c r="BU455" i="25"/>
  <c r="BV455" i="25"/>
  <c r="BW455" i="25"/>
  <c r="BX455" i="25"/>
  <c r="BY455" i="25"/>
  <c r="BZ455" i="25"/>
  <c r="CA455" i="25"/>
  <c r="CB455" i="25"/>
  <c r="CC455" i="25"/>
  <c r="CD455" i="25"/>
  <c r="CE455" i="25"/>
  <c r="CF455" i="25"/>
  <c r="CG455" i="25"/>
  <c r="CH455" i="25"/>
  <c r="CI455" i="25"/>
  <c r="CJ455" i="25"/>
  <c r="CK455" i="25"/>
  <c r="CL455" i="25"/>
  <c r="CM455" i="25"/>
  <c r="F456" i="25"/>
  <c r="G456" i="25"/>
  <c r="H456" i="25"/>
  <c r="I456" i="25"/>
  <c r="J456" i="25"/>
  <c r="K456" i="25"/>
  <c r="L456" i="25"/>
  <c r="M456" i="25"/>
  <c r="N456" i="25"/>
  <c r="O456" i="25"/>
  <c r="P456" i="25"/>
  <c r="Q456" i="25"/>
  <c r="R456" i="25"/>
  <c r="S456" i="25"/>
  <c r="T456" i="25"/>
  <c r="U456" i="25"/>
  <c r="V456" i="25"/>
  <c r="W456" i="25"/>
  <c r="X456" i="25"/>
  <c r="Y456" i="25"/>
  <c r="Z456" i="25"/>
  <c r="AA456" i="25"/>
  <c r="AB456" i="25"/>
  <c r="AC456" i="25"/>
  <c r="AD456" i="25"/>
  <c r="AE456" i="25"/>
  <c r="AF456" i="25"/>
  <c r="AG456" i="25"/>
  <c r="AH456" i="25"/>
  <c r="AI456" i="25"/>
  <c r="AJ456" i="25"/>
  <c r="AK456" i="25"/>
  <c r="AL456" i="25"/>
  <c r="AM456" i="25"/>
  <c r="AN456" i="25"/>
  <c r="AO456" i="25"/>
  <c r="AP456" i="25"/>
  <c r="AQ456" i="25"/>
  <c r="AR456" i="25"/>
  <c r="AS456" i="25"/>
  <c r="AT456" i="25"/>
  <c r="AU456" i="25"/>
  <c r="AV456" i="25"/>
  <c r="AW456" i="25"/>
  <c r="AX456" i="25"/>
  <c r="AY456" i="25"/>
  <c r="AZ456" i="25"/>
  <c r="BA456" i="25"/>
  <c r="BB456" i="25"/>
  <c r="BC456" i="25"/>
  <c r="BD456" i="25"/>
  <c r="BE456" i="25"/>
  <c r="BF456" i="25"/>
  <c r="BG456" i="25"/>
  <c r="BH456" i="25"/>
  <c r="BI456" i="25"/>
  <c r="BJ456" i="25"/>
  <c r="BK456" i="25"/>
  <c r="BL456" i="25"/>
  <c r="BM456" i="25"/>
  <c r="BN456" i="25"/>
  <c r="BO456" i="25"/>
  <c r="BP456" i="25"/>
  <c r="BQ456" i="25"/>
  <c r="BR456" i="25"/>
  <c r="BS456" i="25"/>
  <c r="BT456" i="25"/>
  <c r="BU456" i="25"/>
  <c r="BV456" i="25"/>
  <c r="BW456" i="25"/>
  <c r="BX456" i="25"/>
  <c r="BY456" i="25"/>
  <c r="BZ456" i="25"/>
  <c r="CA456" i="25"/>
  <c r="CB456" i="25"/>
  <c r="CC456" i="25"/>
  <c r="CD456" i="25"/>
  <c r="CE456" i="25"/>
  <c r="CF456" i="25"/>
  <c r="CG456" i="25"/>
  <c r="CH456" i="25"/>
  <c r="CI456" i="25"/>
  <c r="CJ456" i="25"/>
  <c r="CK456" i="25"/>
  <c r="CL456" i="25"/>
  <c r="CM456" i="25"/>
  <c r="F457" i="25"/>
  <c r="G457" i="25"/>
  <c r="H457" i="25"/>
  <c r="I457" i="25"/>
  <c r="J457" i="25"/>
  <c r="K457" i="25"/>
  <c r="L457" i="25"/>
  <c r="M457" i="25"/>
  <c r="N457" i="25"/>
  <c r="O457" i="25"/>
  <c r="P457" i="25"/>
  <c r="Q457" i="25"/>
  <c r="R457" i="25"/>
  <c r="S457" i="25"/>
  <c r="T457" i="25"/>
  <c r="U457" i="25"/>
  <c r="V457" i="25"/>
  <c r="W457" i="25"/>
  <c r="X457" i="25"/>
  <c r="Y457" i="25"/>
  <c r="Z457" i="25"/>
  <c r="AA457" i="25"/>
  <c r="AB457" i="25"/>
  <c r="AC457" i="25"/>
  <c r="AD457" i="25"/>
  <c r="AE457" i="25"/>
  <c r="AF457" i="25"/>
  <c r="AG457" i="25"/>
  <c r="AH457" i="25"/>
  <c r="AI457" i="25"/>
  <c r="AJ457" i="25"/>
  <c r="AK457" i="25"/>
  <c r="AL457" i="25"/>
  <c r="AM457" i="25"/>
  <c r="AN457" i="25"/>
  <c r="AO457" i="25"/>
  <c r="AP457" i="25"/>
  <c r="AQ457" i="25"/>
  <c r="AR457" i="25"/>
  <c r="AS457" i="25"/>
  <c r="AT457" i="25"/>
  <c r="AU457" i="25"/>
  <c r="AV457" i="25"/>
  <c r="AW457" i="25"/>
  <c r="AX457" i="25"/>
  <c r="AY457" i="25"/>
  <c r="AZ457" i="25"/>
  <c r="BA457" i="25"/>
  <c r="BB457" i="25"/>
  <c r="BC457" i="25"/>
  <c r="BD457" i="25"/>
  <c r="BE457" i="25"/>
  <c r="BF457" i="25"/>
  <c r="BG457" i="25"/>
  <c r="BH457" i="25"/>
  <c r="BI457" i="25"/>
  <c r="BJ457" i="25"/>
  <c r="BK457" i="25"/>
  <c r="BL457" i="25"/>
  <c r="BM457" i="25"/>
  <c r="BN457" i="25"/>
  <c r="BO457" i="25"/>
  <c r="BP457" i="25"/>
  <c r="BQ457" i="25"/>
  <c r="BR457" i="25"/>
  <c r="BS457" i="25"/>
  <c r="BT457" i="25"/>
  <c r="BU457" i="25"/>
  <c r="BV457" i="25"/>
  <c r="BW457" i="25"/>
  <c r="BX457" i="25"/>
  <c r="BY457" i="25"/>
  <c r="BZ457" i="25"/>
  <c r="CA457" i="25"/>
  <c r="CB457" i="25"/>
  <c r="CC457" i="25"/>
  <c r="CD457" i="25"/>
  <c r="CE457" i="25"/>
  <c r="CF457" i="25"/>
  <c r="CG457" i="25"/>
  <c r="CH457" i="25"/>
  <c r="CI457" i="25"/>
  <c r="CJ457" i="25"/>
  <c r="CK457" i="25"/>
  <c r="CL457" i="25"/>
  <c r="CM457" i="25"/>
  <c r="F458" i="25"/>
  <c r="G458" i="25"/>
  <c r="H458" i="25"/>
  <c r="I458" i="25"/>
  <c r="J458" i="25"/>
  <c r="K458" i="25"/>
  <c r="L458" i="25"/>
  <c r="M458" i="25"/>
  <c r="N458" i="25"/>
  <c r="O458" i="25"/>
  <c r="P458" i="25"/>
  <c r="Q458" i="25"/>
  <c r="R458" i="25"/>
  <c r="S458" i="25"/>
  <c r="T458" i="25"/>
  <c r="U458" i="25"/>
  <c r="V458" i="25"/>
  <c r="W458" i="25"/>
  <c r="X458" i="25"/>
  <c r="Y458" i="25"/>
  <c r="Z458" i="25"/>
  <c r="AA458" i="25"/>
  <c r="AB458" i="25"/>
  <c r="AC458" i="25"/>
  <c r="AD458" i="25"/>
  <c r="AE458" i="25"/>
  <c r="AF458" i="25"/>
  <c r="AG458" i="25"/>
  <c r="AH458" i="25"/>
  <c r="AI458" i="25"/>
  <c r="AJ458" i="25"/>
  <c r="AK458" i="25"/>
  <c r="AL458" i="25"/>
  <c r="AM458" i="25"/>
  <c r="AN458" i="25"/>
  <c r="AO458" i="25"/>
  <c r="AP458" i="25"/>
  <c r="AQ458" i="25"/>
  <c r="AR458" i="25"/>
  <c r="AS458" i="25"/>
  <c r="AT458" i="25"/>
  <c r="AU458" i="25"/>
  <c r="AV458" i="25"/>
  <c r="AW458" i="25"/>
  <c r="AX458" i="25"/>
  <c r="AY458" i="25"/>
  <c r="AZ458" i="25"/>
  <c r="BA458" i="25"/>
  <c r="BB458" i="25"/>
  <c r="BC458" i="25"/>
  <c r="BD458" i="25"/>
  <c r="BE458" i="25"/>
  <c r="BF458" i="25"/>
  <c r="BG458" i="25"/>
  <c r="BH458" i="25"/>
  <c r="BI458" i="25"/>
  <c r="BJ458" i="25"/>
  <c r="BK458" i="25"/>
  <c r="BL458" i="25"/>
  <c r="BM458" i="25"/>
  <c r="BN458" i="25"/>
  <c r="BO458" i="25"/>
  <c r="BP458" i="25"/>
  <c r="BQ458" i="25"/>
  <c r="BR458" i="25"/>
  <c r="BS458" i="25"/>
  <c r="BT458" i="25"/>
  <c r="BU458" i="25"/>
  <c r="BV458" i="25"/>
  <c r="BW458" i="25"/>
  <c r="BX458" i="25"/>
  <c r="BY458" i="25"/>
  <c r="BZ458" i="25"/>
  <c r="CA458" i="25"/>
  <c r="CB458" i="25"/>
  <c r="CC458" i="25"/>
  <c r="CD458" i="25"/>
  <c r="CE458" i="25"/>
  <c r="CF458" i="25"/>
  <c r="CG458" i="25"/>
  <c r="CH458" i="25"/>
  <c r="CI458" i="25"/>
  <c r="CJ458" i="25"/>
  <c r="CK458" i="25"/>
  <c r="CL458" i="25"/>
  <c r="CM458" i="25"/>
  <c r="F459" i="25"/>
  <c r="G459" i="25"/>
  <c r="H459" i="25"/>
  <c r="I459" i="25"/>
  <c r="J459" i="25"/>
  <c r="K459" i="25"/>
  <c r="L459" i="25"/>
  <c r="M459" i="25"/>
  <c r="N459" i="25"/>
  <c r="O459" i="25"/>
  <c r="P459" i="25"/>
  <c r="Q459" i="25"/>
  <c r="R459" i="25"/>
  <c r="S459" i="25"/>
  <c r="T459" i="25"/>
  <c r="U459" i="25"/>
  <c r="V459" i="25"/>
  <c r="W459" i="25"/>
  <c r="X459" i="25"/>
  <c r="Y459" i="25"/>
  <c r="Z459" i="25"/>
  <c r="AA459" i="25"/>
  <c r="AB459" i="25"/>
  <c r="AC459" i="25"/>
  <c r="AD459" i="25"/>
  <c r="AE459" i="25"/>
  <c r="AF459" i="25"/>
  <c r="AG459" i="25"/>
  <c r="AH459" i="25"/>
  <c r="AI459" i="25"/>
  <c r="AJ459" i="25"/>
  <c r="AK459" i="25"/>
  <c r="AL459" i="25"/>
  <c r="AM459" i="25"/>
  <c r="AN459" i="25"/>
  <c r="AO459" i="25"/>
  <c r="AP459" i="25"/>
  <c r="AQ459" i="25"/>
  <c r="AR459" i="25"/>
  <c r="AS459" i="25"/>
  <c r="AT459" i="25"/>
  <c r="AU459" i="25"/>
  <c r="AV459" i="25"/>
  <c r="AW459" i="25"/>
  <c r="AX459" i="25"/>
  <c r="AY459" i="25"/>
  <c r="AZ459" i="25"/>
  <c r="BA459" i="25"/>
  <c r="BB459" i="25"/>
  <c r="BC459" i="25"/>
  <c r="BD459" i="25"/>
  <c r="BE459" i="25"/>
  <c r="BF459" i="25"/>
  <c r="BG459" i="25"/>
  <c r="BH459" i="25"/>
  <c r="BI459" i="25"/>
  <c r="BJ459" i="25"/>
  <c r="BK459" i="25"/>
  <c r="BL459" i="25"/>
  <c r="BM459" i="25"/>
  <c r="BN459" i="25"/>
  <c r="BO459" i="25"/>
  <c r="BP459" i="25"/>
  <c r="BQ459" i="25"/>
  <c r="BR459" i="25"/>
  <c r="BS459" i="25"/>
  <c r="BT459" i="25"/>
  <c r="BU459" i="25"/>
  <c r="BV459" i="25"/>
  <c r="BW459" i="25"/>
  <c r="BX459" i="25"/>
  <c r="BY459" i="25"/>
  <c r="BZ459" i="25"/>
  <c r="CA459" i="25"/>
  <c r="CB459" i="25"/>
  <c r="CC459" i="25"/>
  <c r="CD459" i="25"/>
  <c r="CE459" i="25"/>
  <c r="CF459" i="25"/>
  <c r="CG459" i="25"/>
  <c r="CH459" i="25"/>
  <c r="CI459" i="25"/>
  <c r="CJ459" i="25"/>
  <c r="CK459" i="25"/>
  <c r="CL459" i="25"/>
  <c r="CM459" i="25"/>
  <c r="F460" i="25"/>
  <c r="G460" i="25"/>
  <c r="H460" i="25"/>
  <c r="I460" i="25"/>
  <c r="J460" i="25"/>
  <c r="K460" i="25"/>
  <c r="L460" i="25"/>
  <c r="M460" i="25"/>
  <c r="N460" i="25"/>
  <c r="O460" i="25"/>
  <c r="P460" i="25"/>
  <c r="Q460" i="25"/>
  <c r="R460" i="25"/>
  <c r="S460" i="25"/>
  <c r="T460" i="25"/>
  <c r="U460" i="25"/>
  <c r="V460" i="25"/>
  <c r="W460" i="25"/>
  <c r="X460" i="25"/>
  <c r="Y460" i="25"/>
  <c r="Z460" i="25"/>
  <c r="AA460" i="25"/>
  <c r="AB460" i="25"/>
  <c r="AC460" i="25"/>
  <c r="AD460" i="25"/>
  <c r="AE460" i="25"/>
  <c r="AF460" i="25"/>
  <c r="AG460" i="25"/>
  <c r="AH460" i="25"/>
  <c r="AI460" i="25"/>
  <c r="AJ460" i="25"/>
  <c r="AK460" i="25"/>
  <c r="AL460" i="25"/>
  <c r="AM460" i="25"/>
  <c r="AN460" i="25"/>
  <c r="AO460" i="25"/>
  <c r="AP460" i="25"/>
  <c r="AQ460" i="25"/>
  <c r="AR460" i="25"/>
  <c r="AS460" i="25"/>
  <c r="AT460" i="25"/>
  <c r="AU460" i="25"/>
  <c r="AV460" i="25"/>
  <c r="AW460" i="25"/>
  <c r="AX460" i="25"/>
  <c r="AY460" i="25"/>
  <c r="AZ460" i="25"/>
  <c r="BA460" i="25"/>
  <c r="BB460" i="25"/>
  <c r="BC460" i="25"/>
  <c r="BD460" i="25"/>
  <c r="BE460" i="25"/>
  <c r="BF460" i="25"/>
  <c r="BG460" i="25"/>
  <c r="BH460" i="25"/>
  <c r="BI460" i="25"/>
  <c r="BJ460" i="25"/>
  <c r="BK460" i="25"/>
  <c r="BL460" i="25"/>
  <c r="BM460" i="25"/>
  <c r="BN460" i="25"/>
  <c r="BO460" i="25"/>
  <c r="BP460" i="25"/>
  <c r="BQ460" i="25"/>
  <c r="BR460" i="25"/>
  <c r="BS460" i="25"/>
  <c r="BT460" i="25"/>
  <c r="BU460" i="25"/>
  <c r="BV460" i="25"/>
  <c r="BW460" i="25"/>
  <c r="BX460" i="25"/>
  <c r="BY460" i="25"/>
  <c r="BZ460" i="25"/>
  <c r="CA460" i="25"/>
  <c r="CB460" i="25"/>
  <c r="CC460" i="25"/>
  <c r="CD460" i="25"/>
  <c r="CE460" i="25"/>
  <c r="CF460" i="25"/>
  <c r="CG460" i="25"/>
  <c r="CH460" i="25"/>
  <c r="CI460" i="25"/>
  <c r="CJ460" i="25"/>
  <c r="CK460" i="25"/>
  <c r="CL460" i="25"/>
  <c r="CM460" i="25"/>
  <c r="F461" i="25"/>
  <c r="G461" i="25"/>
  <c r="H461" i="25"/>
  <c r="I461" i="25"/>
  <c r="J461" i="25"/>
  <c r="K461" i="25"/>
  <c r="L461" i="25"/>
  <c r="M461" i="25"/>
  <c r="N461" i="25"/>
  <c r="O461" i="25"/>
  <c r="P461" i="25"/>
  <c r="Q461" i="25"/>
  <c r="R461" i="25"/>
  <c r="S461" i="25"/>
  <c r="T461" i="25"/>
  <c r="U461" i="25"/>
  <c r="V461" i="25"/>
  <c r="W461" i="25"/>
  <c r="X461" i="25"/>
  <c r="Y461" i="25"/>
  <c r="Z461" i="25"/>
  <c r="AA461" i="25"/>
  <c r="AB461" i="25"/>
  <c r="AC461" i="25"/>
  <c r="AD461" i="25"/>
  <c r="AE461" i="25"/>
  <c r="AF461" i="25"/>
  <c r="AG461" i="25"/>
  <c r="AH461" i="25"/>
  <c r="AI461" i="25"/>
  <c r="AJ461" i="25"/>
  <c r="AK461" i="25"/>
  <c r="AL461" i="25"/>
  <c r="AM461" i="25"/>
  <c r="AN461" i="25"/>
  <c r="AO461" i="25"/>
  <c r="AP461" i="25"/>
  <c r="AQ461" i="25"/>
  <c r="AR461" i="25"/>
  <c r="AS461" i="25"/>
  <c r="AT461" i="25"/>
  <c r="AU461" i="25"/>
  <c r="AV461" i="25"/>
  <c r="AW461" i="25"/>
  <c r="AX461" i="25"/>
  <c r="AY461" i="25"/>
  <c r="AZ461" i="25"/>
  <c r="BA461" i="25"/>
  <c r="BB461" i="25"/>
  <c r="BC461" i="25"/>
  <c r="BD461" i="25"/>
  <c r="BE461" i="25"/>
  <c r="BF461" i="25"/>
  <c r="BG461" i="25"/>
  <c r="BH461" i="25"/>
  <c r="BI461" i="25"/>
  <c r="BJ461" i="25"/>
  <c r="BK461" i="25"/>
  <c r="BL461" i="25"/>
  <c r="BM461" i="25"/>
  <c r="BN461" i="25"/>
  <c r="BO461" i="25"/>
  <c r="BP461" i="25"/>
  <c r="BQ461" i="25"/>
  <c r="BR461" i="25"/>
  <c r="BS461" i="25"/>
  <c r="BT461" i="25"/>
  <c r="BU461" i="25"/>
  <c r="BV461" i="25"/>
  <c r="BW461" i="25"/>
  <c r="BX461" i="25"/>
  <c r="BY461" i="25"/>
  <c r="BZ461" i="25"/>
  <c r="CA461" i="25"/>
  <c r="CB461" i="25"/>
  <c r="CC461" i="25"/>
  <c r="CD461" i="25"/>
  <c r="CE461" i="25"/>
  <c r="CF461" i="25"/>
  <c r="CG461" i="25"/>
  <c r="CH461" i="25"/>
  <c r="CI461" i="25"/>
  <c r="CJ461" i="25"/>
  <c r="CK461" i="25"/>
  <c r="CL461" i="25"/>
  <c r="CM461" i="25"/>
  <c r="F462" i="25"/>
  <c r="G462" i="25"/>
  <c r="H462" i="25"/>
  <c r="I462" i="25"/>
  <c r="J462" i="25"/>
  <c r="K462" i="25"/>
  <c r="L462" i="25"/>
  <c r="M462" i="25"/>
  <c r="N462" i="25"/>
  <c r="O462" i="25"/>
  <c r="P462" i="25"/>
  <c r="Q462" i="25"/>
  <c r="R462" i="25"/>
  <c r="S462" i="25"/>
  <c r="T462" i="25"/>
  <c r="U462" i="25"/>
  <c r="V462" i="25"/>
  <c r="W462" i="25"/>
  <c r="X462" i="25"/>
  <c r="Y462" i="25"/>
  <c r="Z462" i="25"/>
  <c r="AA462" i="25"/>
  <c r="AB462" i="25"/>
  <c r="AC462" i="25"/>
  <c r="AD462" i="25"/>
  <c r="AE462" i="25"/>
  <c r="AF462" i="25"/>
  <c r="AG462" i="25"/>
  <c r="AH462" i="25"/>
  <c r="AI462" i="25"/>
  <c r="AJ462" i="25"/>
  <c r="AK462" i="25"/>
  <c r="AL462" i="25"/>
  <c r="AM462" i="25"/>
  <c r="AN462" i="25"/>
  <c r="AO462" i="25"/>
  <c r="AP462" i="25"/>
  <c r="AQ462" i="25"/>
  <c r="AR462" i="25"/>
  <c r="AS462" i="25"/>
  <c r="AT462" i="25"/>
  <c r="AU462" i="25"/>
  <c r="AV462" i="25"/>
  <c r="AW462" i="25"/>
  <c r="AX462" i="25"/>
  <c r="AY462" i="25"/>
  <c r="AZ462" i="25"/>
  <c r="BA462" i="25"/>
  <c r="BB462" i="25"/>
  <c r="BC462" i="25"/>
  <c r="BD462" i="25"/>
  <c r="BE462" i="25"/>
  <c r="BF462" i="25"/>
  <c r="BG462" i="25"/>
  <c r="BH462" i="25"/>
  <c r="BI462" i="25"/>
  <c r="BJ462" i="25"/>
  <c r="BK462" i="25"/>
  <c r="BL462" i="25"/>
  <c r="BM462" i="25"/>
  <c r="BN462" i="25"/>
  <c r="BO462" i="25"/>
  <c r="BP462" i="25"/>
  <c r="BQ462" i="25"/>
  <c r="BR462" i="25"/>
  <c r="BS462" i="25"/>
  <c r="BT462" i="25"/>
  <c r="BU462" i="25"/>
  <c r="BV462" i="25"/>
  <c r="BW462" i="25"/>
  <c r="BX462" i="25"/>
  <c r="BY462" i="25"/>
  <c r="BZ462" i="25"/>
  <c r="CA462" i="25"/>
  <c r="CB462" i="25"/>
  <c r="CC462" i="25"/>
  <c r="CD462" i="25"/>
  <c r="CE462" i="25"/>
  <c r="CF462" i="25"/>
  <c r="CG462" i="25"/>
  <c r="CH462" i="25"/>
  <c r="CI462" i="25"/>
  <c r="CJ462" i="25"/>
  <c r="CK462" i="25"/>
  <c r="CL462" i="25"/>
  <c r="CM462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U463" i="25"/>
  <c r="V463" i="25"/>
  <c r="W463" i="25"/>
  <c r="X463" i="25"/>
  <c r="Y463" i="25"/>
  <c r="Z463" i="25"/>
  <c r="AA463" i="25"/>
  <c r="AB463" i="25"/>
  <c r="AC463" i="25"/>
  <c r="AD463" i="25"/>
  <c r="AE463" i="25"/>
  <c r="AF463" i="25"/>
  <c r="AG463" i="25"/>
  <c r="AH463" i="25"/>
  <c r="AI463" i="25"/>
  <c r="AJ463" i="25"/>
  <c r="AK463" i="25"/>
  <c r="AL463" i="25"/>
  <c r="AM463" i="25"/>
  <c r="AN463" i="25"/>
  <c r="AO463" i="25"/>
  <c r="AP463" i="25"/>
  <c r="AQ463" i="25"/>
  <c r="AR463" i="25"/>
  <c r="AS463" i="25"/>
  <c r="AT463" i="25"/>
  <c r="AU463" i="25"/>
  <c r="AV463" i="25"/>
  <c r="AW463" i="25"/>
  <c r="AX463" i="25"/>
  <c r="AY463" i="25"/>
  <c r="AZ463" i="25"/>
  <c r="BA463" i="25"/>
  <c r="BB463" i="25"/>
  <c r="BC463" i="25"/>
  <c r="BD463" i="25"/>
  <c r="BE463" i="25"/>
  <c r="BF463" i="25"/>
  <c r="BG463" i="25"/>
  <c r="BH463" i="25"/>
  <c r="BI463" i="25"/>
  <c r="BJ463" i="25"/>
  <c r="BK463" i="25"/>
  <c r="BL463" i="25"/>
  <c r="BM463" i="25"/>
  <c r="BN463" i="25"/>
  <c r="BO463" i="25"/>
  <c r="BP463" i="25"/>
  <c r="BQ463" i="25"/>
  <c r="BR463" i="25"/>
  <c r="BS463" i="25"/>
  <c r="BT463" i="25"/>
  <c r="BU463" i="25"/>
  <c r="BV463" i="25"/>
  <c r="BW463" i="25"/>
  <c r="BX463" i="25"/>
  <c r="BY463" i="25"/>
  <c r="BZ463" i="25"/>
  <c r="CA463" i="25"/>
  <c r="CB463" i="25"/>
  <c r="CC463" i="25"/>
  <c r="CD463" i="25"/>
  <c r="CE463" i="25"/>
  <c r="CF463" i="25"/>
  <c r="CG463" i="25"/>
  <c r="CH463" i="25"/>
  <c r="CI463" i="25"/>
  <c r="CJ463" i="25"/>
  <c r="CK463" i="25"/>
  <c r="CL463" i="25"/>
  <c r="CM463" i="25"/>
  <c r="F464" i="25"/>
  <c r="G464" i="25"/>
  <c r="H464" i="25"/>
  <c r="I464" i="25"/>
  <c r="J464" i="25"/>
  <c r="K464" i="25"/>
  <c r="L464" i="25"/>
  <c r="M464" i="25"/>
  <c r="N464" i="25"/>
  <c r="O464" i="25"/>
  <c r="P464" i="25"/>
  <c r="Q464" i="25"/>
  <c r="R464" i="25"/>
  <c r="S464" i="25"/>
  <c r="T464" i="25"/>
  <c r="U464" i="25"/>
  <c r="V464" i="25"/>
  <c r="W464" i="25"/>
  <c r="X464" i="25"/>
  <c r="Y464" i="25"/>
  <c r="Z464" i="25"/>
  <c r="AA464" i="25"/>
  <c r="AB464" i="25"/>
  <c r="AC464" i="25"/>
  <c r="AD464" i="25"/>
  <c r="AE464" i="25"/>
  <c r="AF464" i="25"/>
  <c r="AG464" i="25"/>
  <c r="AH464" i="25"/>
  <c r="AI464" i="25"/>
  <c r="AJ464" i="25"/>
  <c r="AK464" i="25"/>
  <c r="AL464" i="25"/>
  <c r="AM464" i="25"/>
  <c r="AN464" i="25"/>
  <c r="AO464" i="25"/>
  <c r="AP464" i="25"/>
  <c r="AQ464" i="25"/>
  <c r="AR464" i="25"/>
  <c r="AS464" i="25"/>
  <c r="AT464" i="25"/>
  <c r="AU464" i="25"/>
  <c r="AV464" i="25"/>
  <c r="AW464" i="25"/>
  <c r="AX464" i="25"/>
  <c r="AY464" i="25"/>
  <c r="AZ464" i="25"/>
  <c r="BA464" i="25"/>
  <c r="BB464" i="25"/>
  <c r="BC464" i="25"/>
  <c r="BD464" i="25"/>
  <c r="BE464" i="25"/>
  <c r="BF464" i="25"/>
  <c r="BG464" i="25"/>
  <c r="BH464" i="25"/>
  <c r="BI464" i="25"/>
  <c r="BJ464" i="25"/>
  <c r="BK464" i="25"/>
  <c r="BL464" i="25"/>
  <c r="BM464" i="25"/>
  <c r="BN464" i="25"/>
  <c r="BO464" i="25"/>
  <c r="BP464" i="25"/>
  <c r="BQ464" i="25"/>
  <c r="BR464" i="25"/>
  <c r="BS464" i="25"/>
  <c r="BT464" i="25"/>
  <c r="BU464" i="25"/>
  <c r="BV464" i="25"/>
  <c r="BW464" i="25"/>
  <c r="BX464" i="25"/>
  <c r="BY464" i="25"/>
  <c r="BZ464" i="25"/>
  <c r="CA464" i="25"/>
  <c r="CB464" i="25"/>
  <c r="CC464" i="25"/>
  <c r="CD464" i="25"/>
  <c r="CE464" i="25"/>
  <c r="CF464" i="25"/>
  <c r="CG464" i="25"/>
  <c r="CH464" i="25"/>
  <c r="CI464" i="25"/>
  <c r="CJ464" i="25"/>
  <c r="CK464" i="25"/>
  <c r="CL464" i="25"/>
  <c r="CM464" i="25"/>
  <c r="F465" i="25"/>
  <c r="G465" i="25"/>
  <c r="H465" i="25"/>
  <c r="I465" i="25"/>
  <c r="J465" i="25"/>
  <c r="K465" i="25"/>
  <c r="L465" i="25"/>
  <c r="M465" i="25"/>
  <c r="N465" i="25"/>
  <c r="O465" i="25"/>
  <c r="P465" i="25"/>
  <c r="Q465" i="25"/>
  <c r="R465" i="25"/>
  <c r="S465" i="25"/>
  <c r="T465" i="25"/>
  <c r="U465" i="25"/>
  <c r="V465" i="25"/>
  <c r="W465" i="25"/>
  <c r="X465" i="25"/>
  <c r="Y465" i="25"/>
  <c r="Z465" i="25"/>
  <c r="AA465" i="25"/>
  <c r="AB465" i="25"/>
  <c r="AC465" i="25"/>
  <c r="AD465" i="25"/>
  <c r="AE465" i="25"/>
  <c r="AF465" i="25"/>
  <c r="AG465" i="25"/>
  <c r="AH465" i="25"/>
  <c r="AI465" i="25"/>
  <c r="AJ465" i="25"/>
  <c r="AK465" i="25"/>
  <c r="AL465" i="25"/>
  <c r="AM465" i="25"/>
  <c r="AN465" i="25"/>
  <c r="AO465" i="25"/>
  <c r="AP465" i="25"/>
  <c r="AQ465" i="25"/>
  <c r="AR465" i="25"/>
  <c r="AS465" i="25"/>
  <c r="AT465" i="25"/>
  <c r="AU465" i="25"/>
  <c r="AV465" i="25"/>
  <c r="AW465" i="25"/>
  <c r="AX465" i="25"/>
  <c r="AY465" i="25"/>
  <c r="AZ465" i="25"/>
  <c r="BA465" i="25"/>
  <c r="BB465" i="25"/>
  <c r="BC465" i="25"/>
  <c r="BD465" i="25"/>
  <c r="BE465" i="25"/>
  <c r="BF465" i="25"/>
  <c r="BG465" i="25"/>
  <c r="BH465" i="25"/>
  <c r="BI465" i="25"/>
  <c r="BJ465" i="25"/>
  <c r="BK465" i="25"/>
  <c r="BL465" i="25"/>
  <c r="BM465" i="25"/>
  <c r="BN465" i="25"/>
  <c r="BO465" i="25"/>
  <c r="BP465" i="25"/>
  <c r="BQ465" i="25"/>
  <c r="BR465" i="25"/>
  <c r="BS465" i="25"/>
  <c r="BT465" i="25"/>
  <c r="BU465" i="25"/>
  <c r="BV465" i="25"/>
  <c r="BW465" i="25"/>
  <c r="BX465" i="25"/>
  <c r="BY465" i="25"/>
  <c r="BZ465" i="25"/>
  <c r="CA465" i="25"/>
  <c r="CB465" i="25"/>
  <c r="CC465" i="25"/>
  <c r="CD465" i="25"/>
  <c r="CE465" i="25"/>
  <c r="CF465" i="25"/>
  <c r="CG465" i="25"/>
  <c r="CH465" i="25"/>
  <c r="CI465" i="25"/>
  <c r="CJ465" i="25"/>
  <c r="CK465" i="25"/>
  <c r="CL465" i="25"/>
  <c r="CM465" i="25"/>
  <c r="F466" i="25"/>
  <c r="G466" i="25"/>
  <c r="H466" i="25"/>
  <c r="I466" i="25"/>
  <c r="J466" i="25"/>
  <c r="K466" i="25"/>
  <c r="L466" i="25"/>
  <c r="M466" i="25"/>
  <c r="N466" i="25"/>
  <c r="O466" i="25"/>
  <c r="P466" i="25"/>
  <c r="Q466" i="25"/>
  <c r="R466" i="25"/>
  <c r="S466" i="25"/>
  <c r="T466" i="25"/>
  <c r="U466" i="25"/>
  <c r="V466" i="25"/>
  <c r="W466" i="25"/>
  <c r="X466" i="25"/>
  <c r="Y466" i="25"/>
  <c r="Z466" i="25"/>
  <c r="AA466" i="25"/>
  <c r="AB466" i="25"/>
  <c r="AC466" i="25"/>
  <c r="AD466" i="25"/>
  <c r="AE466" i="25"/>
  <c r="AF466" i="25"/>
  <c r="AG466" i="25"/>
  <c r="AH466" i="25"/>
  <c r="AI466" i="25"/>
  <c r="AJ466" i="25"/>
  <c r="AK466" i="25"/>
  <c r="AL466" i="25"/>
  <c r="AM466" i="25"/>
  <c r="AN466" i="25"/>
  <c r="AO466" i="25"/>
  <c r="AP466" i="25"/>
  <c r="AQ466" i="25"/>
  <c r="AR466" i="25"/>
  <c r="AS466" i="25"/>
  <c r="AT466" i="25"/>
  <c r="AU466" i="25"/>
  <c r="AV466" i="25"/>
  <c r="AW466" i="25"/>
  <c r="AX466" i="25"/>
  <c r="AY466" i="25"/>
  <c r="AZ466" i="25"/>
  <c r="BA466" i="25"/>
  <c r="BB466" i="25"/>
  <c r="BC466" i="25"/>
  <c r="BD466" i="25"/>
  <c r="BE466" i="25"/>
  <c r="BF466" i="25"/>
  <c r="BG466" i="25"/>
  <c r="BH466" i="25"/>
  <c r="BI466" i="25"/>
  <c r="BJ466" i="25"/>
  <c r="BK466" i="25"/>
  <c r="BL466" i="25"/>
  <c r="BM466" i="25"/>
  <c r="BN466" i="25"/>
  <c r="BO466" i="25"/>
  <c r="BP466" i="25"/>
  <c r="BQ466" i="25"/>
  <c r="BR466" i="25"/>
  <c r="BS466" i="25"/>
  <c r="BT466" i="25"/>
  <c r="BU466" i="25"/>
  <c r="BV466" i="25"/>
  <c r="BW466" i="25"/>
  <c r="BX466" i="25"/>
  <c r="BY466" i="25"/>
  <c r="BZ466" i="25"/>
  <c r="CA466" i="25"/>
  <c r="CB466" i="25"/>
  <c r="CC466" i="25"/>
  <c r="CD466" i="25"/>
  <c r="CE466" i="25"/>
  <c r="CF466" i="25"/>
  <c r="CG466" i="25"/>
  <c r="CH466" i="25"/>
  <c r="CI466" i="25"/>
  <c r="CJ466" i="25"/>
  <c r="CK466" i="25"/>
  <c r="CL466" i="25"/>
  <c r="CM466" i="25"/>
  <c r="F467" i="25"/>
  <c r="G467" i="25"/>
  <c r="H467" i="25"/>
  <c r="I467" i="25"/>
  <c r="J467" i="25"/>
  <c r="K467" i="25"/>
  <c r="L467" i="25"/>
  <c r="M467" i="25"/>
  <c r="N467" i="25"/>
  <c r="O467" i="25"/>
  <c r="P467" i="25"/>
  <c r="Q467" i="25"/>
  <c r="R467" i="25"/>
  <c r="S467" i="25"/>
  <c r="T467" i="25"/>
  <c r="U467" i="25"/>
  <c r="V467" i="25"/>
  <c r="W467" i="25"/>
  <c r="X467" i="25"/>
  <c r="Y467" i="25"/>
  <c r="Z467" i="25"/>
  <c r="AA467" i="25"/>
  <c r="AB467" i="25"/>
  <c r="AC467" i="25"/>
  <c r="AD467" i="25"/>
  <c r="AE467" i="25"/>
  <c r="AF467" i="25"/>
  <c r="AG467" i="25"/>
  <c r="AH467" i="25"/>
  <c r="AI467" i="25"/>
  <c r="AJ467" i="25"/>
  <c r="AK467" i="25"/>
  <c r="AL467" i="25"/>
  <c r="AM467" i="25"/>
  <c r="AN467" i="25"/>
  <c r="AO467" i="25"/>
  <c r="AP467" i="25"/>
  <c r="AQ467" i="25"/>
  <c r="AR467" i="25"/>
  <c r="AS467" i="25"/>
  <c r="AT467" i="25"/>
  <c r="AU467" i="25"/>
  <c r="AV467" i="25"/>
  <c r="AW467" i="25"/>
  <c r="AX467" i="25"/>
  <c r="AY467" i="25"/>
  <c r="AZ467" i="25"/>
  <c r="BA467" i="25"/>
  <c r="BB467" i="25"/>
  <c r="BC467" i="25"/>
  <c r="BD467" i="25"/>
  <c r="BE467" i="25"/>
  <c r="BF467" i="25"/>
  <c r="BG467" i="25"/>
  <c r="BH467" i="25"/>
  <c r="BI467" i="25"/>
  <c r="BJ467" i="25"/>
  <c r="BK467" i="25"/>
  <c r="BL467" i="25"/>
  <c r="BM467" i="25"/>
  <c r="BN467" i="25"/>
  <c r="BO467" i="25"/>
  <c r="BP467" i="25"/>
  <c r="BQ467" i="25"/>
  <c r="BR467" i="25"/>
  <c r="BS467" i="25"/>
  <c r="BT467" i="25"/>
  <c r="BU467" i="25"/>
  <c r="BV467" i="25"/>
  <c r="BW467" i="25"/>
  <c r="BX467" i="25"/>
  <c r="BY467" i="25"/>
  <c r="BZ467" i="25"/>
  <c r="CA467" i="25"/>
  <c r="CB467" i="25"/>
  <c r="CC467" i="25"/>
  <c r="CD467" i="25"/>
  <c r="CE467" i="25"/>
  <c r="CF467" i="25"/>
  <c r="CG467" i="25"/>
  <c r="CH467" i="25"/>
  <c r="CI467" i="25"/>
  <c r="CJ467" i="25"/>
  <c r="CK467" i="25"/>
  <c r="CL467" i="25"/>
  <c r="CM467" i="25"/>
  <c r="F468" i="25"/>
  <c r="G468" i="25"/>
  <c r="H468" i="25"/>
  <c r="I468" i="25"/>
  <c r="J468" i="25"/>
  <c r="K468" i="25"/>
  <c r="L468" i="25"/>
  <c r="M468" i="25"/>
  <c r="N468" i="25"/>
  <c r="O468" i="25"/>
  <c r="P468" i="25"/>
  <c r="Q468" i="25"/>
  <c r="R468" i="25"/>
  <c r="S468" i="25"/>
  <c r="T468" i="25"/>
  <c r="U468" i="25"/>
  <c r="V468" i="25"/>
  <c r="W468" i="25"/>
  <c r="X468" i="25"/>
  <c r="Y468" i="25"/>
  <c r="Z468" i="25"/>
  <c r="AA468" i="25"/>
  <c r="AB468" i="25"/>
  <c r="AC468" i="25"/>
  <c r="AD468" i="25"/>
  <c r="AE468" i="25"/>
  <c r="AF468" i="25"/>
  <c r="AG468" i="25"/>
  <c r="AH468" i="25"/>
  <c r="AI468" i="25"/>
  <c r="AJ468" i="25"/>
  <c r="AK468" i="25"/>
  <c r="AL468" i="25"/>
  <c r="AM468" i="25"/>
  <c r="AN468" i="25"/>
  <c r="AO468" i="25"/>
  <c r="AP468" i="25"/>
  <c r="AQ468" i="25"/>
  <c r="AR468" i="25"/>
  <c r="AS468" i="25"/>
  <c r="AT468" i="25"/>
  <c r="AU468" i="25"/>
  <c r="AV468" i="25"/>
  <c r="AW468" i="25"/>
  <c r="AX468" i="25"/>
  <c r="AY468" i="25"/>
  <c r="AZ468" i="25"/>
  <c r="BA468" i="25"/>
  <c r="BB468" i="25"/>
  <c r="BC468" i="25"/>
  <c r="BD468" i="25"/>
  <c r="BE468" i="25"/>
  <c r="BF468" i="25"/>
  <c r="BG468" i="25"/>
  <c r="BH468" i="25"/>
  <c r="BI468" i="25"/>
  <c r="BJ468" i="25"/>
  <c r="BK468" i="25"/>
  <c r="BL468" i="25"/>
  <c r="BM468" i="25"/>
  <c r="BN468" i="25"/>
  <c r="BO468" i="25"/>
  <c r="BP468" i="25"/>
  <c r="BQ468" i="25"/>
  <c r="BR468" i="25"/>
  <c r="BS468" i="25"/>
  <c r="BT468" i="25"/>
  <c r="BU468" i="25"/>
  <c r="BV468" i="25"/>
  <c r="BW468" i="25"/>
  <c r="BX468" i="25"/>
  <c r="BY468" i="25"/>
  <c r="BZ468" i="25"/>
  <c r="CA468" i="25"/>
  <c r="CB468" i="25"/>
  <c r="CC468" i="25"/>
  <c r="CD468" i="25"/>
  <c r="CE468" i="25"/>
  <c r="CF468" i="25"/>
  <c r="CG468" i="25"/>
  <c r="CH468" i="25"/>
  <c r="CI468" i="25"/>
  <c r="CJ468" i="25"/>
  <c r="CK468" i="25"/>
  <c r="CL468" i="25"/>
  <c r="CM468" i="25"/>
  <c r="F469" i="25"/>
  <c r="G469" i="25"/>
  <c r="H469" i="25"/>
  <c r="I469" i="25"/>
  <c r="J469" i="25"/>
  <c r="K469" i="25"/>
  <c r="L469" i="25"/>
  <c r="M469" i="25"/>
  <c r="N469" i="25"/>
  <c r="O469" i="25"/>
  <c r="P469" i="25"/>
  <c r="Q469" i="25"/>
  <c r="R469" i="25"/>
  <c r="S469" i="25"/>
  <c r="T469" i="25"/>
  <c r="U469" i="25"/>
  <c r="V469" i="25"/>
  <c r="W469" i="25"/>
  <c r="X469" i="25"/>
  <c r="Y469" i="25"/>
  <c r="Z469" i="25"/>
  <c r="AA469" i="25"/>
  <c r="AB469" i="25"/>
  <c r="AC469" i="25"/>
  <c r="AD469" i="25"/>
  <c r="AE469" i="25"/>
  <c r="AF469" i="25"/>
  <c r="AG469" i="25"/>
  <c r="AH469" i="25"/>
  <c r="AI469" i="25"/>
  <c r="AJ469" i="25"/>
  <c r="AK469" i="25"/>
  <c r="AL469" i="25"/>
  <c r="AM469" i="25"/>
  <c r="AN469" i="25"/>
  <c r="AO469" i="25"/>
  <c r="AP469" i="25"/>
  <c r="AQ469" i="25"/>
  <c r="AR469" i="25"/>
  <c r="AS469" i="25"/>
  <c r="AT469" i="25"/>
  <c r="AU469" i="25"/>
  <c r="AV469" i="25"/>
  <c r="AW469" i="25"/>
  <c r="AX469" i="25"/>
  <c r="AY469" i="25"/>
  <c r="AZ469" i="25"/>
  <c r="BA469" i="25"/>
  <c r="BB469" i="25"/>
  <c r="BC469" i="25"/>
  <c r="BD469" i="25"/>
  <c r="BE469" i="25"/>
  <c r="BF469" i="25"/>
  <c r="BG469" i="25"/>
  <c r="BH469" i="25"/>
  <c r="BI469" i="25"/>
  <c r="BJ469" i="25"/>
  <c r="BK469" i="25"/>
  <c r="BL469" i="25"/>
  <c r="BM469" i="25"/>
  <c r="BN469" i="25"/>
  <c r="BO469" i="25"/>
  <c r="BP469" i="25"/>
  <c r="BQ469" i="25"/>
  <c r="BR469" i="25"/>
  <c r="BS469" i="25"/>
  <c r="BT469" i="25"/>
  <c r="BU469" i="25"/>
  <c r="BV469" i="25"/>
  <c r="BW469" i="25"/>
  <c r="BX469" i="25"/>
  <c r="BY469" i="25"/>
  <c r="BZ469" i="25"/>
  <c r="CA469" i="25"/>
  <c r="CB469" i="25"/>
  <c r="CC469" i="25"/>
  <c r="CD469" i="25"/>
  <c r="CE469" i="25"/>
  <c r="CF469" i="25"/>
  <c r="CG469" i="25"/>
  <c r="CH469" i="25"/>
  <c r="CI469" i="25"/>
  <c r="CJ469" i="25"/>
  <c r="CK469" i="25"/>
  <c r="CL469" i="25"/>
  <c r="CM469" i="25"/>
  <c r="F470" i="25"/>
  <c r="G470" i="25"/>
  <c r="H470" i="25"/>
  <c r="I470" i="25"/>
  <c r="J470" i="25"/>
  <c r="K470" i="25"/>
  <c r="L470" i="25"/>
  <c r="M470" i="25"/>
  <c r="N470" i="25"/>
  <c r="O470" i="25"/>
  <c r="P470" i="25"/>
  <c r="Q470" i="25"/>
  <c r="R470" i="25"/>
  <c r="S470" i="25"/>
  <c r="T470" i="25"/>
  <c r="U470" i="25"/>
  <c r="V470" i="25"/>
  <c r="W470" i="25"/>
  <c r="X470" i="25"/>
  <c r="Y470" i="25"/>
  <c r="Z470" i="25"/>
  <c r="AA470" i="25"/>
  <c r="AB470" i="25"/>
  <c r="AC470" i="25"/>
  <c r="AD470" i="25"/>
  <c r="AE470" i="25"/>
  <c r="AF470" i="25"/>
  <c r="AG470" i="25"/>
  <c r="AH470" i="25"/>
  <c r="AI470" i="25"/>
  <c r="AJ470" i="25"/>
  <c r="AK470" i="25"/>
  <c r="AL470" i="25"/>
  <c r="AM470" i="25"/>
  <c r="AN470" i="25"/>
  <c r="AO470" i="25"/>
  <c r="AP470" i="25"/>
  <c r="AQ470" i="25"/>
  <c r="AR470" i="25"/>
  <c r="AS470" i="25"/>
  <c r="AT470" i="25"/>
  <c r="AU470" i="25"/>
  <c r="AV470" i="25"/>
  <c r="AW470" i="25"/>
  <c r="AX470" i="25"/>
  <c r="AY470" i="25"/>
  <c r="AZ470" i="25"/>
  <c r="BA470" i="25"/>
  <c r="BB470" i="25"/>
  <c r="BC470" i="25"/>
  <c r="BD470" i="25"/>
  <c r="BE470" i="25"/>
  <c r="BF470" i="25"/>
  <c r="BG470" i="25"/>
  <c r="BH470" i="25"/>
  <c r="BI470" i="25"/>
  <c r="BJ470" i="25"/>
  <c r="BK470" i="25"/>
  <c r="BL470" i="25"/>
  <c r="BM470" i="25"/>
  <c r="BN470" i="25"/>
  <c r="BO470" i="25"/>
  <c r="BP470" i="25"/>
  <c r="BQ470" i="25"/>
  <c r="BR470" i="25"/>
  <c r="BS470" i="25"/>
  <c r="BT470" i="25"/>
  <c r="BU470" i="25"/>
  <c r="BV470" i="25"/>
  <c r="BW470" i="25"/>
  <c r="BX470" i="25"/>
  <c r="BY470" i="25"/>
  <c r="BZ470" i="25"/>
  <c r="CA470" i="25"/>
  <c r="CB470" i="25"/>
  <c r="CC470" i="25"/>
  <c r="CD470" i="25"/>
  <c r="CE470" i="25"/>
  <c r="CF470" i="25"/>
  <c r="CG470" i="25"/>
  <c r="CH470" i="25"/>
  <c r="CI470" i="25"/>
  <c r="CJ470" i="25"/>
  <c r="CK470" i="25"/>
  <c r="CL470" i="25"/>
  <c r="CM470" i="25"/>
  <c r="F471" i="25"/>
  <c r="G471" i="25"/>
  <c r="H471" i="25"/>
  <c r="I471" i="25"/>
  <c r="J471" i="25"/>
  <c r="K471" i="25"/>
  <c r="L471" i="25"/>
  <c r="M471" i="25"/>
  <c r="N471" i="25"/>
  <c r="O471" i="25"/>
  <c r="P471" i="25"/>
  <c r="Q471" i="25"/>
  <c r="R471" i="25"/>
  <c r="S471" i="25"/>
  <c r="T471" i="25"/>
  <c r="U471" i="25"/>
  <c r="V471" i="25"/>
  <c r="W471" i="25"/>
  <c r="X471" i="25"/>
  <c r="Y471" i="25"/>
  <c r="Z471" i="25"/>
  <c r="AA471" i="25"/>
  <c r="AB471" i="25"/>
  <c r="AC471" i="25"/>
  <c r="AD471" i="25"/>
  <c r="AE471" i="25"/>
  <c r="AF471" i="25"/>
  <c r="AG471" i="25"/>
  <c r="AH471" i="25"/>
  <c r="AI471" i="25"/>
  <c r="AJ471" i="25"/>
  <c r="AK471" i="25"/>
  <c r="AL471" i="25"/>
  <c r="AM471" i="25"/>
  <c r="AN471" i="25"/>
  <c r="AO471" i="25"/>
  <c r="AP471" i="25"/>
  <c r="AQ471" i="25"/>
  <c r="AR471" i="25"/>
  <c r="AS471" i="25"/>
  <c r="AT471" i="25"/>
  <c r="AU471" i="25"/>
  <c r="AV471" i="25"/>
  <c r="AW471" i="25"/>
  <c r="AX471" i="25"/>
  <c r="AY471" i="25"/>
  <c r="AZ471" i="25"/>
  <c r="BA471" i="25"/>
  <c r="BB471" i="25"/>
  <c r="BC471" i="25"/>
  <c r="BD471" i="25"/>
  <c r="BE471" i="25"/>
  <c r="BF471" i="25"/>
  <c r="BG471" i="25"/>
  <c r="BH471" i="25"/>
  <c r="BI471" i="25"/>
  <c r="BJ471" i="25"/>
  <c r="BK471" i="25"/>
  <c r="BL471" i="25"/>
  <c r="BM471" i="25"/>
  <c r="BN471" i="25"/>
  <c r="BO471" i="25"/>
  <c r="BP471" i="25"/>
  <c r="BQ471" i="25"/>
  <c r="BR471" i="25"/>
  <c r="BS471" i="25"/>
  <c r="BT471" i="25"/>
  <c r="BU471" i="25"/>
  <c r="BV471" i="25"/>
  <c r="BW471" i="25"/>
  <c r="BX471" i="25"/>
  <c r="BY471" i="25"/>
  <c r="BZ471" i="25"/>
  <c r="CA471" i="25"/>
  <c r="CB471" i="25"/>
  <c r="CC471" i="25"/>
  <c r="CD471" i="25"/>
  <c r="CE471" i="25"/>
  <c r="CF471" i="25"/>
  <c r="CG471" i="25"/>
  <c r="CH471" i="25"/>
  <c r="CI471" i="25"/>
  <c r="CJ471" i="25"/>
  <c r="CK471" i="25"/>
  <c r="CL471" i="25"/>
  <c r="CM471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55" i="25"/>
  <c r="D456" i="25"/>
  <c r="D457" i="25"/>
  <c r="D458" i="25"/>
  <c r="D459" i="25"/>
  <c r="F453" i="25"/>
  <c r="E453" i="25"/>
  <c r="D454" i="25"/>
  <c r="G453" i="25"/>
  <c r="H453" i="25"/>
  <c r="I453" i="25"/>
  <c r="J453" i="25"/>
  <c r="K453" i="25"/>
  <c r="L453" i="25"/>
  <c r="M453" i="25"/>
  <c r="N453" i="25"/>
  <c r="O453" i="25"/>
  <c r="P453" i="25"/>
  <c r="Q453" i="25"/>
  <c r="R453" i="25"/>
  <c r="S453" i="25"/>
  <c r="T453" i="25"/>
  <c r="U453" i="25"/>
  <c r="V453" i="25"/>
  <c r="W453" i="25"/>
  <c r="X453" i="25"/>
  <c r="Y453" i="25"/>
  <c r="Z453" i="25"/>
  <c r="AA453" i="25"/>
  <c r="AB453" i="25"/>
  <c r="AC453" i="25"/>
  <c r="AD453" i="25"/>
  <c r="AF453" i="25"/>
  <c r="AG453" i="25"/>
  <c r="AH453" i="25"/>
  <c r="AI453" i="25"/>
  <c r="AJ453" i="25"/>
  <c r="AK453" i="25"/>
  <c r="AL453" i="25"/>
  <c r="AM453" i="25"/>
  <c r="AN453" i="25"/>
  <c r="AO453" i="25"/>
  <c r="AP453" i="25"/>
  <c r="AQ453" i="25"/>
  <c r="AR453" i="25"/>
  <c r="AS453" i="25"/>
  <c r="AT453" i="25"/>
  <c r="AU453" i="25"/>
  <c r="AV453" i="25"/>
  <c r="AW453" i="25"/>
  <c r="AX453" i="25"/>
  <c r="AY453" i="25"/>
  <c r="AZ453" i="25"/>
  <c r="BA453" i="25"/>
  <c r="BB453" i="25"/>
  <c r="BC453" i="25"/>
  <c r="BD453" i="25"/>
  <c r="BE453" i="25"/>
  <c r="BF453" i="25"/>
  <c r="BG453" i="25"/>
  <c r="BH453" i="25"/>
  <c r="BI453" i="25"/>
  <c r="BJ453" i="25"/>
  <c r="BK453" i="25"/>
  <c r="BL453" i="25"/>
  <c r="BM453" i="25"/>
  <c r="BN453" i="25"/>
  <c r="BO453" i="25"/>
  <c r="BP453" i="25"/>
  <c r="BQ453" i="25"/>
  <c r="BR453" i="25"/>
  <c r="BS453" i="25"/>
  <c r="BT453" i="25"/>
  <c r="BU453" i="25"/>
  <c r="BV453" i="25"/>
  <c r="BW453" i="25"/>
  <c r="BX453" i="25"/>
  <c r="BY453" i="25"/>
  <c r="BZ453" i="25"/>
  <c r="CA453" i="25"/>
  <c r="CB453" i="25"/>
  <c r="CC453" i="25"/>
  <c r="CD453" i="25"/>
  <c r="CE453" i="25"/>
  <c r="CF453" i="25"/>
  <c r="CG453" i="25"/>
  <c r="CH453" i="25"/>
  <c r="CI453" i="25"/>
  <c r="CJ453" i="25"/>
  <c r="CK453" i="25"/>
  <c r="CL453" i="25"/>
  <c r="CM453" i="25"/>
  <c r="BV477" i="25" l="1"/>
  <c r="CD483" i="25"/>
  <c r="BF483" i="25"/>
  <c r="AH483" i="25"/>
  <c r="J483" i="25"/>
  <c r="AY477" i="25"/>
  <c r="CJ477" i="25"/>
  <c r="BX477" i="25"/>
  <c r="AZ477" i="25"/>
  <c r="AN477" i="25"/>
  <c r="AB477" i="25"/>
  <c r="CE477" i="25"/>
  <c r="BS477" i="25"/>
  <c r="BG477" i="25"/>
  <c r="AU477" i="25"/>
  <c r="AI477" i="25"/>
  <c r="W477" i="25"/>
  <c r="K477" i="25"/>
  <c r="CH477" i="25"/>
  <c r="AX477" i="25"/>
  <c r="Z477" i="25"/>
  <c r="BW477" i="25"/>
  <c r="BJ477" i="25"/>
  <c r="AL477" i="25"/>
  <c r="N477" i="25"/>
  <c r="AA477" i="25"/>
  <c r="BQ483" i="25"/>
  <c r="AG483" i="25"/>
  <c r="I483" i="25"/>
  <c r="CI477" i="25"/>
  <c r="BP483" i="25"/>
  <c r="AR483" i="25"/>
  <c r="T483" i="25"/>
  <c r="AM477" i="25"/>
  <c r="CH483" i="25"/>
  <c r="BV483" i="25"/>
  <c r="BJ483" i="25"/>
  <c r="AX483" i="25"/>
  <c r="AL483" i="25"/>
  <c r="Z483" i="25"/>
  <c r="N483" i="25"/>
  <c r="BK477" i="25"/>
  <c r="CG483" i="25"/>
  <c r="BU483" i="25"/>
  <c r="BI483" i="25"/>
  <c r="AW483" i="25"/>
  <c r="AK483" i="25"/>
  <c r="Y483" i="25"/>
  <c r="M483" i="25"/>
  <c r="O477" i="25"/>
  <c r="CC483" i="25"/>
  <c r="BE483" i="25"/>
  <c r="AS483" i="25"/>
  <c r="U483" i="25"/>
  <c r="CF483" i="25"/>
  <c r="BT483" i="25"/>
  <c r="BH483" i="25"/>
  <c r="AV483" i="25"/>
  <c r="AJ483" i="25"/>
  <c r="X483" i="25"/>
  <c r="L483" i="25"/>
  <c r="P477" i="25"/>
  <c r="CB483" i="25"/>
  <c r="BD483" i="25"/>
  <c r="AF483" i="25"/>
  <c r="H483" i="25"/>
  <c r="CE483" i="25"/>
  <c r="BS483" i="25"/>
  <c r="BG483" i="25"/>
  <c r="AU483" i="25"/>
  <c r="AI483" i="25"/>
  <c r="W483" i="25"/>
  <c r="K483" i="25"/>
  <c r="CG477" i="25"/>
  <c r="BU477" i="25"/>
  <c r="BI477" i="25"/>
  <c r="AW477" i="25"/>
  <c r="AK477" i="25"/>
  <c r="Y477" i="25"/>
  <c r="M477" i="25"/>
  <c r="BL477" i="25"/>
  <c r="BR483" i="25"/>
  <c r="AT483" i="25"/>
  <c r="V483" i="25"/>
  <c r="CF477" i="25"/>
  <c r="BT477" i="25"/>
  <c r="BH477" i="25"/>
  <c r="AV477" i="25"/>
  <c r="AJ477" i="25"/>
  <c r="X477" i="25"/>
  <c r="L477" i="25"/>
  <c r="V477" i="25"/>
  <c r="CC477" i="25"/>
  <c r="BQ477" i="25"/>
  <c r="BE477" i="25"/>
  <c r="AS477" i="25"/>
  <c r="AG477" i="25"/>
  <c r="U477" i="25"/>
  <c r="I477" i="25"/>
  <c r="AH477" i="25"/>
  <c r="CK477" i="25"/>
  <c r="BY477" i="25"/>
  <c r="BM477" i="25"/>
  <c r="BA477" i="25"/>
  <c r="AO477" i="25"/>
  <c r="AC477" i="25"/>
  <c r="Q477" i="25"/>
  <c r="E477" i="25"/>
  <c r="CB477" i="25"/>
  <c r="BP477" i="25"/>
  <c r="BD477" i="25"/>
  <c r="AR477" i="25"/>
  <c r="AF477" i="25"/>
  <c r="T477" i="25"/>
  <c r="H477" i="25"/>
  <c r="CD477" i="25"/>
  <c r="CM483" i="25"/>
  <c r="CA483" i="25"/>
  <c r="BO483" i="25"/>
  <c r="BC483" i="25"/>
  <c r="AQ483" i="25"/>
  <c r="AE483" i="25"/>
  <c r="S483" i="25"/>
  <c r="G483" i="25"/>
  <c r="CM477" i="25"/>
  <c r="CA477" i="25"/>
  <c r="BO477" i="25"/>
  <c r="BC477" i="25"/>
  <c r="AQ477" i="25"/>
  <c r="AE477" i="25"/>
  <c r="S477" i="25"/>
  <c r="G477" i="25"/>
  <c r="CL483" i="25"/>
  <c r="BN483" i="25"/>
  <c r="AP483" i="25"/>
  <c r="R483" i="25"/>
  <c r="CL477" i="25"/>
  <c r="BZ477" i="25"/>
  <c r="BN477" i="25"/>
  <c r="BB477" i="25"/>
  <c r="AP477" i="25"/>
  <c r="AD477" i="25"/>
  <c r="R477" i="25"/>
  <c r="F477" i="25"/>
  <c r="J477" i="25"/>
  <c r="BZ483" i="25"/>
  <c r="BB483" i="25"/>
  <c r="AD483" i="25"/>
  <c r="F483" i="25"/>
  <c r="CK483" i="25"/>
  <c r="BY483" i="25"/>
  <c r="BM483" i="25"/>
  <c r="BA483" i="25"/>
  <c r="AO483" i="25"/>
  <c r="AC483" i="25"/>
  <c r="Q483" i="25"/>
  <c r="E483" i="25"/>
  <c r="AT477" i="25"/>
  <c r="CJ483" i="25"/>
  <c r="BX483" i="25"/>
  <c r="BL483" i="25"/>
  <c r="AZ483" i="25"/>
  <c r="AN483" i="25"/>
  <c r="AB483" i="25"/>
  <c r="P483" i="25"/>
  <c r="BF477" i="25"/>
  <c r="CI483" i="25"/>
  <c r="BW483" i="25"/>
  <c r="BK483" i="25"/>
  <c r="AY483" i="25"/>
  <c r="AM483" i="25"/>
  <c r="AA483" i="25"/>
  <c r="O483" i="25"/>
  <c r="BR477" i="25"/>
  <c r="D483" i="25" l="1"/>
  <c r="D477" i="25"/>
  <c r="CB495" i="25"/>
  <c r="BP495" i="25"/>
  <c r="AR495" i="25"/>
  <c r="AF495" i="25"/>
  <c r="T495" i="25"/>
  <c r="BW495" i="25"/>
  <c r="O495" i="25"/>
  <c r="D495" i="25" l="1"/>
  <c r="BD495" i="25"/>
  <c r="CJ495" i="25"/>
  <c r="CK495" i="25"/>
  <c r="AA495" i="25"/>
  <c r="H495" i="25"/>
  <c r="AV495" i="25"/>
  <c r="BK495" i="25"/>
  <c r="CL495" i="25"/>
  <c r="BZ495" i="25"/>
  <c r="BT495" i="25"/>
  <c r="BN495" i="25"/>
  <c r="AO495" i="25"/>
  <c r="X495" i="25"/>
  <c r="AJ495" i="25"/>
  <c r="AC495" i="25"/>
  <c r="S495" i="25"/>
  <c r="L495" i="25"/>
  <c r="W495" i="25"/>
  <c r="BG495" i="25"/>
  <c r="BS495" i="25"/>
  <c r="AP495" i="25"/>
  <c r="CE495" i="25"/>
  <c r="BE495" i="25"/>
  <c r="E495" i="25"/>
  <c r="BH495" i="25"/>
  <c r="K495" i="25"/>
  <c r="CF495" i="25"/>
  <c r="AI495" i="25"/>
  <c r="AU495" i="25"/>
  <c r="BB495" i="25"/>
  <c r="BX495" i="25"/>
  <c r="Q495" i="25"/>
  <c r="BF495" i="25"/>
  <c r="CA495" i="25"/>
  <c r="CD495" i="25"/>
  <c r="CM495" i="25"/>
  <c r="R495" i="25"/>
  <c r="BA495" i="25"/>
  <c r="AE495" i="25"/>
  <c r="BM495" i="25"/>
  <c r="BY495" i="25"/>
  <c r="I495" i="25"/>
  <c r="AQ495" i="25"/>
  <c r="BC495" i="25"/>
  <c r="U495" i="25"/>
  <c r="CG495" i="25"/>
  <c r="BO495" i="25"/>
  <c r="F495" i="25"/>
  <c r="AB495" i="25"/>
  <c r="AD495" i="25"/>
  <c r="CI495" i="25"/>
  <c r="AZ495" i="25"/>
  <c r="AG495" i="25"/>
  <c r="AN495" i="25"/>
  <c r="BL495" i="25"/>
  <c r="AS495" i="25"/>
  <c r="BQ495" i="25"/>
  <c r="CC495" i="25"/>
  <c r="Y495" i="25"/>
  <c r="G495" i="25"/>
  <c r="AK495" i="25"/>
  <c r="AW495" i="25"/>
  <c r="AM495" i="25"/>
  <c r="AY495" i="25"/>
  <c r="P495" i="25"/>
  <c r="BI495" i="25"/>
  <c r="CH495" i="25"/>
  <c r="BU495" i="25"/>
  <c r="AH495" i="25"/>
  <c r="J495" i="25"/>
  <c r="BR495" i="25"/>
  <c r="M495" i="25"/>
  <c r="BV495" i="25"/>
  <c r="V495" i="25"/>
  <c r="N495" i="25"/>
  <c r="Z495" i="25"/>
  <c r="AL495" i="25"/>
  <c r="AX495" i="25"/>
  <c r="BJ495" i="25"/>
  <c r="AT495" i="25"/>
  <c r="H24" i="11"/>
  <c r="A151" i="20" l="1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N151" i="20" s="1"/>
  <c r="B150" i="20"/>
  <c r="N150" i="20" s="1"/>
  <c r="B142" i="20"/>
  <c r="A43" i="23" s="1"/>
  <c r="B143" i="20"/>
  <c r="A76" i="23" s="1"/>
  <c r="B144" i="20"/>
  <c r="A15" i="23" s="1"/>
  <c r="B141" i="20"/>
  <c r="A85" i="23" s="1"/>
  <c r="B132" i="20"/>
  <c r="A26" i="23" s="1"/>
  <c r="B133" i="20"/>
  <c r="A62" i="23" s="1"/>
  <c r="B134" i="20"/>
  <c r="A75" i="23" s="1"/>
  <c r="B135" i="20"/>
  <c r="A63" i="23" s="1"/>
  <c r="B131" i="20"/>
  <c r="A108" i="23" s="1"/>
  <c r="B120" i="20"/>
  <c r="A105" i="23" s="1"/>
  <c r="B121" i="20"/>
  <c r="A106" i="23" s="1"/>
  <c r="B122" i="20"/>
  <c r="A42" i="23" s="1"/>
  <c r="B123" i="20"/>
  <c r="A74" i="23" s="1"/>
  <c r="B124" i="20"/>
  <c r="A107" i="23" s="1"/>
  <c r="B125" i="20"/>
  <c r="A14" i="23" s="1"/>
  <c r="B119" i="20"/>
  <c r="A104" i="23" s="1"/>
  <c r="B110" i="20"/>
  <c r="A25" i="23" s="1"/>
  <c r="B111" i="20"/>
  <c r="A60" i="23" s="1"/>
  <c r="B112" i="20"/>
  <c r="A61" i="23" s="1"/>
  <c r="B113" i="20"/>
  <c r="A13" i="23" s="1"/>
  <c r="B109" i="20"/>
  <c r="A84" i="23" s="1"/>
  <c r="B99" i="20"/>
  <c r="A40" i="23" s="1"/>
  <c r="B100" i="20"/>
  <c r="A24" i="23" s="1"/>
  <c r="B101" i="20"/>
  <c r="A58" i="23" s="1"/>
  <c r="B102" i="20"/>
  <c r="A59" i="23" s="1"/>
  <c r="B103" i="20"/>
  <c r="A41" i="23" s="1"/>
  <c r="B98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U4" i="11"/>
  <c r="V4" i="11"/>
  <c r="U5" i="11"/>
  <c r="V5" i="11"/>
  <c r="U6" i="11"/>
  <c r="V6" i="11"/>
  <c r="U7" i="11"/>
  <c r="V7" i="11"/>
  <c r="U8" i="11"/>
  <c r="V8" i="11"/>
  <c r="U9" i="11"/>
  <c r="V9" i="11"/>
  <c r="U10" i="1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U19" i="11"/>
  <c r="V19" i="11"/>
  <c r="U20" i="11"/>
  <c r="V20" i="11"/>
  <c r="U21" i="1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U31" i="11"/>
  <c r="V31" i="1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3" i="11"/>
  <c r="V43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1" i="11"/>
  <c r="V51" i="11"/>
  <c r="U52" i="11"/>
  <c r="V52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67" i="11"/>
  <c r="V67" i="11"/>
  <c r="U68" i="11"/>
  <c r="V68" i="11"/>
  <c r="U69" i="11"/>
  <c r="V69" i="11"/>
  <c r="U70" i="11"/>
  <c r="V70" i="11"/>
  <c r="U71" i="11"/>
  <c r="V71" i="11"/>
  <c r="U72" i="11"/>
  <c r="V72" i="11"/>
  <c r="U73" i="11"/>
  <c r="V73" i="11"/>
  <c r="U74" i="11"/>
  <c r="V74" i="11"/>
  <c r="U75" i="11"/>
  <c r="V75" i="11"/>
  <c r="U76" i="11"/>
  <c r="V76" i="11"/>
  <c r="U77" i="11"/>
  <c r="V77" i="11"/>
  <c r="U78" i="11"/>
  <c r="V78" i="11"/>
  <c r="U79" i="11"/>
  <c r="V79" i="11"/>
  <c r="U80" i="11"/>
  <c r="V80" i="11"/>
  <c r="U81" i="11"/>
  <c r="V81" i="11"/>
  <c r="U82" i="11"/>
  <c r="V82" i="11"/>
  <c r="U83" i="11"/>
  <c r="V83" i="11"/>
  <c r="U84" i="11"/>
  <c r="V84" i="11"/>
  <c r="U85" i="11"/>
  <c r="V85" i="11"/>
  <c r="U86" i="11"/>
  <c r="V86" i="11"/>
  <c r="U87" i="11"/>
  <c r="V87" i="11"/>
  <c r="U88" i="11"/>
  <c r="V88" i="11"/>
  <c r="U89" i="11"/>
  <c r="V89" i="11"/>
  <c r="U90" i="11"/>
  <c r="V90" i="11"/>
  <c r="V3" i="11"/>
  <c r="U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3" i="11"/>
  <c r="K4" i="11"/>
  <c r="L4" i="11"/>
  <c r="I5" i="1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N11" i="11" s="1"/>
  <c r="J11" i="11"/>
  <c r="K11" i="1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J18" i="11"/>
  <c r="K18" i="11"/>
  <c r="L18" i="11"/>
  <c r="I19" i="11"/>
  <c r="M19" i="11" s="1"/>
  <c r="J19" i="11"/>
  <c r="K19" i="11"/>
  <c r="L19" i="11"/>
  <c r="I20" i="11"/>
  <c r="J20" i="11"/>
  <c r="K20" i="11"/>
  <c r="L20" i="11"/>
  <c r="I21" i="11"/>
  <c r="M21" i="11" s="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K25" i="1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M30" i="11" s="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N59" i="11" s="1"/>
  <c r="J59" i="11"/>
  <c r="K59" i="1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O3" i="11" s="1"/>
  <c r="K3" i="11"/>
  <c r="L3" i="11"/>
  <c r="I3" i="11"/>
  <c r="M3" i="11" s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5" i="11"/>
  <c r="H26" i="11"/>
  <c r="H27" i="11"/>
  <c r="H28" i="11"/>
  <c r="H29" i="11"/>
  <c r="H30" i="11"/>
  <c r="H31" i="11"/>
  <c r="H32" i="11"/>
  <c r="H33" i="11"/>
  <c r="H34" i="1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H85" i="11"/>
  <c r="H86" i="11"/>
  <c r="H87" i="11"/>
  <c r="H88" i="11"/>
  <c r="H89" i="11"/>
  <c r="H90" i="11"/>
  <c r="H3" i="11"/>
  <c r="I4" i="11"/>
  <c r="O47" i="11" l="1"/>
  <c r="S59" i="11"/>
  <c r="O88" i="11"/>
  <c r="Q60" i="11"/>
  <c r="Q29" i="11"/>
  <c r="R28" i="11"/>
  <c r="P3" i="11"/>
  <c r="R20" i="11"/>
  <c r="Q19" i="11"/>
  <c r="R4" i="11"/>
  <c r="S5" i="11"/>
  <c r="P58" i="11"/>
  <c r="F89" i="3" s="1"/>
  <c r="E101" i="18" s="1"/>
  <c r="Q85" i="11"/>
  <c r="N88" i="11"/>
  <c r="M88" i="11"/>
  <c r="R84" i="11"/>
  <c r="Q59" i="11"/>
  <c r="Q10" i="11"/>
  <c r="P21" i="11"/>
  <c r="Q34" i="11"/>
  <c r="R9" i="11"/>
  <c r="S18" i="11"/>
  <c r="P59" i="11"/>
  <c r="P44" i="11"/>
  <c r="F110" i="3" s="1"/>
  <c r="E25" i="18" s="1"/>
  <c r="P11" i="11"/>
  <c r="R17" i="11"/>
  <c r="O35" i="11"/>
  <c r="S3" i="11"/>
  <c r="P25" i="11"/>
  <c r="P19" i="11"/>
  <c r="F52" i="3" s="1"/>
  <c r="E73" i="18" s="1"/>
  <c r="P10" i="11"/>
  <c r="F141" i="3" s="1"/>
  <c r="E85" i="18" s="1"/>
  <c r="O25" i="11"/>
  <c r="Q73" i="11"/>
  <c r="W3" i="11"/>
  <c r="N3" i="11"/>
  <c r="P15" i="11"/>
  <c r="A81" i="18"/>
  <c r="A109" i="23"/>
  <c r="A64" i="23"/>
  <c r="O12" i="11"/>
  <c r="S25" i="11"/>
  <c r="O33" i="11"/>
  <c r="S46" i="11"/>
  <c r="P30" i="11"/>
  <c r="P33" i="11"/>
  <c r="P47" i="11"/>
  <c r="O55" i="11"/>
  <c r="O10" i="11"/>
  <c r="O46" i="11"/>
  <c r="P55" i="11"/>
  <c r="P4" i="11"/>
  <c r="S21" i="11"/>
  <c r="W28" i="11"/>
  <c r="P5" i="11"/>
  <c r="O44" i="11"/>
  <c r="O5" i="11"/>
  <c r="P26" i="11"/>
  <c r="O26" i="11"/>
  <c r="O29" i="1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W51" i="11"/>
  <c r="W75" i="11"/>
  <c r="W83" i="11"/>
  <c r="AB83" i="11" s="1"/>
  <c r="W67" i="11"/>
  <c r="W35" i="11"/>
  <c r="Q43" i="11"/>
  <c r="G51" i="3" s="1"/>
  <c r="F36" i="18" s="1"/>
  <c r="W43" i="11"/>
  <c r="Q11" i="11"/>
  <c r="W59" i="11"/>
  <c r="W19" i="11"/>
  <c r="P23" i="11"/>
  <c r="P53" i="11"/>
  <c r="F121" i="3" s="1"/>
  <c r="P41" i="11"/>
  <c r="P65" i="11"/>
  <c r="W50" i="11"/>
  <c r="W42" i="11"/>
  <c r="W34" i="11"/>
  <c r="W26" i="11"/>
  <c r="W10" i="11"/>
  <c r="W90" i="11"/>
  <c r="W82" i="11"/>
  <c r="W66" i="11"/>
  <c r="P7" i="11"/>
  <c r="Q26" i="11"/>
  <c r="P67" i="11"/>
  <c r="P17" i="11"/>
  <c r="P31" i="11"/>
  <c r="P39" i="11"/>
  <c r="O23" i="11"/>
  <c r="O53" i="11"/>
  <c r="E121" i="3" s="1"/>
  <c r="O41" i="11"/>
  <c r="O17" i="11"/>
  <c r="O9" i="11"/>
  <c r="O19" i="11"/>
  <c r="O11" i="11"/>
  <c r="P37" i="11"/>
  <c r="Q41" i="11"/>
  <c r="Q33" i="11"/>
  <c r="R49" i="11"/>
  <c r="O73" i="11"/>
  <c r="O67" i="11"/>
  <c r="O45" i="11"/>
  <c r="O7" i="11"/>
  <c r="Q65" i="11"/>
  <c r="O65" i="11"/>
  <c r="R34" i="11"/>
  <c r="W11" i="11"/>
  <c r="P51" i="11"/>
  <c r="P63" i="11"/>
  <c r="P57" i="11"/>
  <c r="P43" i="11"/>
  <c r="P27" i="11"/>
  <c r="W89" i="11"/>
  <c r="W81" i="11"/>
  <c r="W73" i="11"/>
  <c r="W65" i="11"/>
  <c r="W57" i="11"/>
  <c r="W49" i="11"/>
  <c r="W41" i="11"/>
  <c r="W33" i="11"/>
  <c r="W17" i="11"/>
  <c r="W9" i="11"/>
  <c r="O69" i="11"/>
  <c r="E110" i="3" s="1"/>
  <c r="D25" i="18" s="1"/>
  <c r="O51" i="11"/>
  <c r="O39" i="11"/>
  <c r="Q58" i="11"/>
  <c r="M61" i="11"/>
  <c r="C49" i="3" s="1"/>
  <c r="B34" i="18" s="1"/>
  <c r="N77" i="11"/>
  <c r="N13" i="11"/>
  <c r="Q3" i="11"/>
  <c r="W18" i="11"/>
  <c r="N41" i="11"/>
  <c r="S13" i="11"/>
  <c r="M11" i="11"/>
  <c r="C17" i="3" s="1"/>
  <c r="B92" i="18" s="1"/>
  <c r="R73" i="11"/>
  <c r="O63" i="11"/>
  <c r="O89" i="11"/>
  <c r="O57" i="11"/>
  <c r="O85" i="11"/>
  <c r="O61" i="11"/>
  <c r="O43" i="11"/>
  <c r="O27" i="11"/>
  <c r="M53" i="11"/>
  <c r="C121" i="3" s="1"/>
  <c r="N75" i="11"/>
  <c r="D121" i="3" s="1"/>
  <c r="Q84" i="11"/>
  <c r="R29" i="11"/>
  <c r="S69" i="11"/>
  <c r="M51" i="11"/>
  <c r="C77" i="3" s="1"/>
  <c r="B81" i="18" s="1"/>
  <c r="N73" i="11"/>
  <c r="D122" i="3" s="1"/>
  <c r="R19" i="11"/>
  <c r="R81" i="11"/>
  <c r="M25" i="11"/>
  <c r="C39" i="3" s="1"/>
  <c r="B51" i="18" s="1"/>
  <c r="N49" i="11"/>
  <c r="D70" i="3" s="1"/>
  <c r="C10" i="18" s="1"/>
  <c r="S83" i="11"/>
  <c r="P88" i="11"/>
  <c r="P12" i="11"/>
  <c r="P50" i="11"/>
  <c r="O84" i="11"/>
  <c r="O77" i="11"/>
  <c r="O20" i="11"/>
  <c r="E31" i="3" s="1"/>
  <c r="D94" i="18" s="1"/>
  <c r="W77" i="11"/>
  <c r="W61" i="11"/>
  <c r="W53" i="11"/>
  <c r="W37" i="11"/>
  <c r="W29" i="11"/>
  <c r="W13" i="11"/>
  <c r="P84" i="11"/>
  <c r="P54" i="11"/>
  <c r="O30" i="11"/>
  <c r="O76" i="11"/>
  <c r="O72" i="11"/>
  <c r="O58" i="11"/>
  <c r="P81" i="11"/>
  <c r="P74" i="11"/>
  <c r="F120" i="3" s="1"/>
  <c r="P72" i="11"/>
  <c r="P77" i="11"/>
  <c r="P20" i="11"/>
  <c r="R5" i="11"/>
  <c r="Q5" i="11"/>
  <c r="O37" i="11"/>
  <c r="O90" i="11"/>
  <c r="O31" i="11"/>
  <c r="O34" i="11"/>
  <c r="P34" i="11"/>
  <c r="P82" i="11"/>
  <c r="P60" i="11"/>
  <c r="O82" i="11"/>
  <c r="O60" i="11"/>
  <c r="E91" i="3" s="1"/>
  <c r="D103" i="18" s="1"/>
  <c r="O68" i="11"/>
  <c r="O50" i="11"/>
  <c r="O54" i="11"/>
  <c r="O36" i="11"/>
  <c r="P68" i="11"/>
  <c r="R45" i="11"/>
  <c r="Q45" i="11"/>
  <c r="O81" i="11"/>
  <c r="E21" i="3" s="1"/>
  <c r="D70" i="18" s="1"/>
  <c r="O74" i="11"/>
  <c r="E120" i="3" s="1"/>
  <c r="C70" i="3"/>
  <c r="B10" i="18" s="1"/>
  <c r="Q69" i="11"/>
  <c r="W68" i="11"/>
  <c r="W4" i="11"/>
  <c r="Q74" i="11"/>
  <c r="S66" i="11"/>
  <c r="R74" i="11"/>
  <c r="Q83" i="11"/>
  <c r="Q66" i="11"/>
  <c r="Q36" i="11"/>
  <c r="S74" i="11"/>
  <c r="W27" i="11"/>
  <c r="M81" i="11"/>
  <c r="N37" i="11"/>
  <c r="D53" i="3" s="1"/>
  <c r="C20" i="18" s="1"/>
  <c r="Q20" i="11"/>
  <c r="R59" i="11"/>
  <c r="S52" i="11"/>
  <c r="Q37" i="11"/>
  <c r="P64" i="11"/>
  <c r="P71" i="11"/>
  <c r="P87" i="11"/>
  <c r="P14" i="11"/>
  <c r="S82" i="11"/>
  <c r="F70" i="3"/>
  <c r="E10" i="18" s="1"/>
  <c r="P76" i="11"/>
  <c r="P16" i="11"/>
  <c r="P66" i="11"/>
  <c r="P42" i="1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O28" i="11"/>
  <c r="O87" i="11"/>
  <c r="O78" i="11"/>
  <c r="O62" i="11"/>
  <c r="O86" i="11"/>
  <c r="O14" i="11"/>
  <c r="O22" i="11"/>
  <c r="E33" i="3" s="1"/>
  <c r="D96" i="18" s="1"/>
  <c r="W25" i="11"/>
  <c r="W86" i="11"/>
  <c r="M37" i="11"/>
  <c r="C32" i="3" s="1"/>
  <c r="B95" i="18" s="1"/>
  <c r="O21" i="11"/>
  <c r="R44" i="11"/>
  <c r="S33" i="1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S8" i="11"/>
  <c r="S79" i="11"/>
  <c r="S6" i="11"/>
  <c r="S32" i="11"/>
  <c r="S48" i="11"/>
  <c r="S78" i="11"/>
  <c r="S62" i="11"/>
  <c r="S49" i="11"/>
  <c r="S86" i="11"/>
  <c r="S14" i="11"/>
  <c r="S90" i="11"/>
  <c r="S22" i="11"/>
  <c r="W74" i="11"/>
  <c r="AF74" i="11" s="1"/>
  <c r="W58" i="11"/>
  <c r="M67" i="11"/>
  <c r="M35" i="11"/>
  <c r="N89" i="11"/>
  <c r="P61" i="11"/>
  <c r="Q9" i="11"/>
  <c r="R43" i="11"/>
  <c r="S29" i="11"/>
  <c r="S68" i="11"/>
  <c r="S58" i="11"/>
  <c r="P83" i="1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Q64" i="11"/>
  <c r="R18" i="11"/>
  <c r="Q18" i="11"/>
  <c r="Q77" i="11"/>
  <c r="R77" i="11"/>
  <c r="M82" i="11"/>
  <c r="N82" i="11"/>
  <c r="S30" i="11"/>
  <c r="M76" i="11"/>
  <c r="C122" i="3" s="1"/>
  <c r="M68" i="11"/>
  <c r="N68" i="11"/>
  <c r="S67" i="11"/>
  <c r="S72" i="11"/>
  <c r="M58" i="11"/>
  <c r="N58" i="11"/>
  <c r="M36" i="11"/>
  <c r="N36" i="11"/>
  <c r="W84" i="11"/>
  <c r="W72" i="11"/>
  <c r="W56" i="11"/>
  <c r="W52" i="11"/>
  <c r="AH52" i="11" s="1"/>
  <c r="W40" i="11"/>
  <c r="W12" i="11"/>
  <c r="Q21" i="11"/>
  <c r="Q49" i="11"/>
  <c r="S44" i="11"/>
  <c r="R56" i="11"/>
  <c r="Q56" i="11"/>
  <c r="R79" i="11"/>
  <c r="Q79" i="11"/>
  <c r="R57" i="11"/>
  <c r="Q57" i="11"/>
  <c r="N86" i="11"/>
  <c r="M86" i="11"/>
  <c r="S23" i="11"/>
  <c r="N80" i="11"/>
  <c r="M80" i="11"/>
  <c r="C119" i="3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M34" i="11"/>
  <c r="N34" i="11"/>
  <c r="N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N10" i="11"/>
  <c r="N6" i="11"/>
  <c r="D7" i="3" s="1"/>
  <c r="C47" i="18" s="1"/>
  <c r="M6" i="11"/>
  <c r="C59" i="3" s="1"/>
  <c r="B37" i="18" s="1"/>
  <c r="W80" i="11"/>
  <c r="AB80" i="11" s="1"/>
  <c r="W60" i="11"/>
  <c r="W48" i="11"/>
  <c r="W36" i="11"/>
  <c r="W24" i="11"/>
  <c r="W8" i="11"/>
  <c r="S57" i="11"/>
  <c r="M66" i="11"/>
  <c r="R69" i="11"/>
  <c r="R33" i="11"/>
  <c r="N66" i="11"/>
  <c r="N12" i="11"/>
  <c r="R58" i="11"/>
  <c r="S43" i="11"/>
  <c r="Q52" i="11"/>
  <c r="R52" i="11"/>
  <c r="R78" i="11"/>
  <c r="Q78" i="11"/>
  <c r="R22" i="11"/>
  <c r="Q22" i="11"/>
  <c r="R30" i="11"/>
  <c r="Q30" i="11"/>
  <c r="R67" i="11"/>
  <c r="Q67" i="1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M56" i="11"/>
  <c r="S9" i="11"/>
  <c r="N48" i="11"/>
  <c r="D69" i="3" s="1"/>
  <c r="C57" i="18" s="1"/>
  <c r="M48" i="11"/>
  <c r="S50" i="11"/>
  <c r="N40" i="11"/>
  <c r="D66" i="3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M18" i="11"/>
  <c r="C24" i="3" s="1"/>
  <c r="B72" i="18" s="1"/>
  <c r="N18" i="11"/>
  <c r="W88" i="11"/>
  <c r="W76" i="11"/>
  <c r="W64" i="11"/>
  <c r="W44" i="11"/>
  <c r="W32" i="11"/>
  <c r="AE32" i="11" s="1"/>
  <c r="W20" i="11"/>
  <c r="W16" i="11"/>
  <c r="N26" i="11"/>
  <c r="S4" i="11"/>
  <c r="Q75" i="11"/>
  <c r="R75" i="11"/>
  <c r="H134" i="3" s="1"/>
  <c r="R53" i="11"/>
  <c r="Q53" i="11"/>
  <c r="R82" i="11"/>
  <c r="Q82" i="11"/>
  <c r="G133" i="3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S77" i="11"/>
  <c r="N20" i="1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W85" i="11"/>
  <c r="W69" i="11"/>
  <c r="W45" i="11"/>
  <c r="W21" i="11"/>
  <c r="X21" i="11" s="1"/>
  <c r="W5" i="11"/>
  <c r="M52" i="11"/>
  <c r="R15" i="11"/>
  <c r="Q15" i="1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R31" i="11"/>
  <c r="Q31" i="11"/>
  <c r="R63" i="11"/>
  <c r="Q63" i="11"/>
  <c r="W87" i="11"/>
  <c r="W79" i="11"/>
  <c r="W55" i="11"/>
  <c r="W31" i="11"/>
  <c r="AF31" i="11" s="1"/>
  <c r="W15" i="11"/>
  <c r="W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W78" i="11"/>
  <c r="W70" i="11"/>
  <c r="Z70" i="11" s="1"/>
  <c r="W62" i="11"/>
  <c r="AC62" i="11" s="1"/>
  <c r="W54" i="11"/>
  <c r="W46" i="11"/>
  <c r="AE46" i="11" s="1"/>
  <c r="W38" i="11"/>
  <c r="W30" i="11"/>
  <c r="W22" i="11"/>
  <c r="W14" i="11"/>
  <c r="AF14" i="11" s="1"/>
  <c r="W6" i="1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W71" i="11"/>
  <c r="AH71" i="11" s="1"/>
  <c r="W63" i="11"/>
  <c r="W47" i="11"/>
  <c r="W39" i="11"/>
  <c r="W23" i="1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N143" i="20"/>
  <c r="Z143" i="20" s="1"/>
  <c r="N144" i="20"/>
  <c r="Z144" i="20" s="1"/>
  <c r="N141" i="20"/>
  <c r="Z141" i="20" s="1"/>
  <c r="N132" i="20"/>
  <c r="Z132" i="20" s="1"/>
  <c r="N133" i="20"/>
  <c r="Z133" i="20" s="1"/>
  <c r="N134" i="20"/>
  <c r="Z134" i="20" s="1"/>
  <c r="N135" i="20"/>
  <c r="Z135" i="20" s="1"/>
  <c r="N131" i="20"/>
  <c r="Z131" i="20" s="1"/>
  <c r="N120" i="20"/>
  <c r="Z120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19" i="20"/>
  <c r="Z119" i="20" s="1"/>
  <c r="N110" i="20"/>
  <c r="Z110" i="20" s="1"/>
  <c r="N111" i="20"/>
  <c r="Z111" i="20" s="1"/>
  <c r="N112" i="20"/>
  <c r="Z112" i="20" s="1"/>
  <c r="N113" i="20"/>
  <c r="Z113" i="20" s="1"/>
  <c r="N109" i="20"/>
  <c r="Z109" i="20" s="1"/>
  <c r="N99" i="20"/>
  <c r="Z99" i="20" s="1"/>
  <c r="N100" i="20"/>
  <c r="Z100" i="20" s="1"/>
  <c r="N101" i="20"/>
  <c r="Z101" i="20" s="1"/>
  <c r="N102" i="20"/>
  <c r="Z102" i="20" s="1"/>
  <c r="N103" i="20"/>
  <c r="Z103" i="20" s="1"/>
  <c r="N98" i="20"/>
  <c r="Z98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G91" i="3" l="1"/>
  <c r="F103" i="18" s="1"/>
  <c r="I90" i="3"/>
  <c r="H102" i="18" s="1"/>
  <c r="F90" i="3"/>
  <c r="E102" i="18" s="1"/>
  <c r="G40" i="3"/>
  <c r="F52" i="18" s="1"/>
  <c r="G50" i="3"/>
  <c r="F35" i="18" s="1"/>
  <c r="E36" i="3"/>
  <c r="D33" i="18" s="1"/>
  <c r="H31" i="3"/>
  <c r="G94" i="18" s="1"/>
  <c r="E51" i="3"/>
  <c r="D36" i="18" s="1"/>
  <c r="I24" i="3"/>
  <c r="H72" i="18" s="1"/>
  <c r="H5" i="3"/>
  <c r="G30" i="18" s="1"/>
  <c r="F60" i="3"/>
  <c r="E80" i="18" s="1"/>
  <c r="I6" i="3"/>
  <c r="H19" i="18" s="1"/>
  <c r="G25" i="3"/>
  <c r="F31" i="18" s="1"/>
  <c r="H10" i="3"/>
  <c r="G4" i="18" s="1"/>
  <c r="H23" i="3"/>
  <c r="G71" i="18" s="1"/>
  <c r="H39" i="3"/>
  <c r="G51" i="18" s="1"/>
  <c r="F16" i="3"/>
  <c r="E91" i="18" s="1"/>
  <c r="F17" i="3"/>
  <c r="E92" i="18" s="1"/>
  <c r="G141" i="3"/>
  <c r="F85" i="18" s="1"/>
  <c r="AE23" i="11"/>
  <c r="J34" i="20" s="1"/>
  <c r="I97" i="23" s="1"/>
  <c r="AD85" i="11"/>
  <c r="E143" i="3"/>
  <c r="D76" i="18" s="1"/>
  <c r="F25" i="3"/>
  <c r="E31" i="18" s="1"/>
  <c r="G90" i="3"/>
  <c r="F102" i="18" s="1"/>
  <c r="F36" i="3"/>
  <c r="E33" i="18" s="1"/>
  <c r="H135" i="3"/>
  <c r="G63" i="18" s="1"/>
  <c r="F32" i="3"/>
  <c r="E95" i="18" s="1"/>
  <c r="AB86" i="11"/>
  <c r="G142" i="20" s="1"/>
  <c r="F43" i="23" s="1"/>
  <c r="Z72" i="11"/>
  <c r="AH6" i="11"/>
  <c r="E88" i="3"/>
  <c r="D100" i="18" s="1"/>
  <c r="E40" i="3"/>
  <c r="D52" i="18" s="1"/>
  <c r="AH63" i="11"/>
  <c r="F38" i="3"/>
  <c r="E50" i="18" s="1"/>
  <c r="AF8" i="11"/>
  <c r="H124" i="3"/>
  <c r="G107" i="18" s="1"/>
  <c r="I124" i="3"/>
  <c r="H107" i="18" s="1"/>
  <c r="E69" i="3"/>
  <c r="D57" i="18" s="1"/>
  <c r="AH51" i="11"/>
  <c r="AC44" i="11"/>
  <c r="Y36" i="11"/>
  <c r="AC56" i="11"/>
  <c r="E55" i="3"/>
  <c r="D55" i="18" s="1"/>
  <c r="F55" i="3"/>
  <c r="E55" i="18" s="1"/>
  <c r="AE76" i="11"/>
  <c r="Y29" i="11"/>
  <c r="D82" i="3"/>
  <c r="C12" i="18" s="1"/>
  <c r="AF33" i="11"/>
  <c r="X40" i="11"/>
  <c r="AD81" i="11"/>
  <c r="I132" i="20" s="1"/>
  <c r="H26" i="23" s="1"/>
  <c r="C142" i="3"/>
  <c r="B43" i="18" s="1"/>
  <c r="X89" i="11"/>
  <c r="AB34" i="11"/>
  <c r="AA35" i="11"/>
  <c r="AF27" i="11"/>
  <c r="AA67" i="11"/>
  <c r="E81" i="3"/>
  <c r="D23" i="18" s="1"/>
  <c r="C102" i="3"/>
  <c r="B59" i="18" s="1"/>
  <c r="AD75" i="11"/>
  <c r="C5" i="3"/>
  <c r="B30" i="18" s="1"/>
  <c r="AB37" i="11"/>
  <c r="E38" i="3"/>
  <c r="D50" i="18" s="1"/>
  <c r="E98" i="3"/>
  <c r="D83" i="18" s="1"/>
  <c r="AD49" i="11"/>
  <c r="AF11" i="11"/>
  <c r="AD15" i="11"/>
  <c r="I21" i="20" s="1"/>
  <c r="H70" i="23" s="1"/>
  <c r="F8" i="3"/>
  <c r="E90" i="18" s="1"/>
  <c r="AF28" i="11"/>
  <c r="AD48" i="11"/>
  <c r="E141" i="3"/>
  <c r="D85" i="18" s="1"/>
  <c r="E101" i="3"/>
  <c r="D58" i="18" s="1"/>
  <c r="E25" i="3"/>
  <c r="D31" i="18" s="1"/>
  <c r="AB66" i="11"/>
  <c r="Z12" i="11"/>
  <c r="G120" i="3"/>
  <c r="F105" i="18" s="1"/>
  <c r="AB59" i="11"/>
  <c r="G90" i="20" s="1"/>
  <c r="F102" i="23" s="1"/>
  <c r="F5" i="3"/>
  <c r="E30" i="18" s="1"/>
  <c r="E105" i="18"/>
  <c r="B106" i="18"/>
  <c r="E106" i="18"/>
  <c r="B42" i="18"/>
  <c r="C42" i="18"/>
  <c r="D106" i="18"/>
  <c r="B74" i="18"/>
  <c r="D105" i="18"/>
  <c r="C106" i="18"/>
  <c r="C4" i="3"/>
  <c r="F21" i="3"/>
  <c r="E70" i="18" s="1"/>
  <c r="E18" i="3"/>
  <c r="D69" i="18" s="1"/>
  <c r="E49" i="3"/>
  <c r="D34" i="18" s="1"/>
  <c r="I36" i="3"/>
  <c r="H33" i="18" s="1"/>
  <c r="F41" i="3"/>
  <c r="E6" i="18" s="1"/>
  <c r="F68" i="3"/>
  <c r="E22" i="18" s="1"/>
  <c r="Z35" i="3"/>
  <c r="I32" i="18"/>
  <c r="Z18" i="3"/>
  <c r="I69" i="18"/>
  <c r="Z52" i="3"/>
  <c r="I73" i="18"/>
  <c r="Z80" i="3"/>
  <c r="I38" i="18"/>
  <c r="Z100" i="3"/>
  <c r="I24" i="18"/>
  <c r="AL23" i="20"/>
  <c r="M71" i="23"/>
  <c r="AL39" i="20"/>
  <c r="M51" i="23"/>
  <c r="AL57" i="20"/>
  <c r="M8" i="23"/>
  <c r="AL68" i="20"/>
  <c r="M22" i="23"/>
  <c r="AL89" i="20"/>
  <c r="M101" i="23"/>
  <c r="AL119" i="20"/>
  <c r="M104" i="23"/>
  <c r="AL141" i="20"/>
  <c r="M85" i="23"/>
  <c r="Z135" i="3"/>
  <c r="I63" i="18"/>
  <c r="AL58" i="20"/>
  <c r="M9" i="23"/>
  <c r="Z134" i="3"/>
  <c r="I75" i="18"/>
  <c r="Z34" i="3"/>
  <c r="I97" i="18"/>
  <c r="Z133" i="3"/>
  <c r="I62" i="18"/>
  <c r="Z17" i="3"/>
  <c r="I92" i="18"/>
  <c r="Z51" i="3"/>
  <c r="I36" i="18"/>
  <c r="Z79" i="3"/>
  <c r="I99" i="18"/>
  <c r="Z99" i="3"/>
  <c r="I40" i="18"/>
  <c r="AL22" i="20"/>
  <c r="M93" i="23"/>
  <c r="AL38" i="20"/>
  <c r="M50" i="23"/>
  <c r="AL56" i="20"/>
  <c r="M56" i="23"/>
  <c r="AL67" i="20"/>
  <c r="M21" i="23"/>
  <c r="AL98" i="20"/>
  <c r="M83" i="23"/>
  <c r="AL125" i="20"/>
  <c r="M14" i="23"/>
  <c r="AL144" i="20"/>
  <c r="M15" i="23"/>
  <c r="Z9" i="3"/>
  <c r="I68" i="18"/>
  <c r="AL90" i="20"/>
  <c r="M102" i="23"/>
  <c r="Z112" i="3"/>
  <c r="I61" i="18"/>
  <c r="Z8" i="3"/>
  <c r="I90" i="18"/>
  <c r="Z111" i="3"/>
  <c r="I60" i="18"/>
  <c r="Z7" i="3"/>
  <c r="I47" i="18"/>
  <c r="Z33" i="3"/>
  <c r="I96" i="18"/>
  <c r="Z110" i="3"/>
  <c r="I25" i="18"/>
  <c r="Z132" i="3"/>
  <c r="I26" i="18"/>
  <c r="Z6" i="3"/>
  <c r="I19" i="18"/>
  <c r="Z31" i="3"/>
  <c r="I94" i="18"/>
  <c r="Z32" i="3"/>
  <c r="I95" i="18"/>
  <c r="Z50" i="3"/>
  <c r="I35" i="18"/>
  <c r="Z78" i="3"/>
  <c r="I82" i="18"/>
  <c r="AL4" i="20"/>
  <c r="M89" i="23"/>
  <c r="AL21" i="20"/>
  <c r="M70" i="23"/>
  <c r="AL37" i="20"/>
  <c r="M49" i="23"/>
  <c r="AL55" i="20"/>
  <c r="M55" i="23"/>
  <c r="AL77" i="20"/>
  <c r="M81" i="23"/>
  <c r="AL103" i="20"/>
  <c r="M41" i="23"/>
  <c r="AL124" i="20"/>
  <c r="M107" i="23"/>
  <c r="AL143" i="20"/>
  <c r="M76" i="23"/>
  <c r="Z19" i="3"/>
  <c r="I48" i="18"/>
  <c r="AL40" i="20"/>
  <c r="M52" i="23"/>
  <c r="Z141" i="3"/>
  <c r="I85" i="18"/>
  <c r="Z66" i="3"/>
  <c r="I98" i="18"/>
  <c r="AL20" i="20"/>
  <c r="M5" i="23"/>
  <c r="AL82" i="20"/>
  <c r="M12" i="23"/>
  <c r="AL102" i="20"/>
  <c r="M59" i="23"/>
  <c r="AL123" i="20"/>
  <c r="M74" i="23"/>
  <c r="AL142" i="20"/>
  <c r="M43" i="23"/>
  <c r="Z53" i="3"/>
  <c r="I20" i="18"/>
  <c r="Z43" i="3"/>
  <c r="I53" i="18"/>
  <c r="Z88" i="3"/>
  <c r="I100" i="18"/>
  <c r="AL54" i="20"/>
  <c r="M54" i="23"/>
  <c r="Z125" i="3"/>
  <c r="I14" i="18"/>
  <c r="Z144" i="3"/>
  <c r="I15" i="18"/>
  <c r="Z16" i="3"/>
  <c r="I91" i="18"/>
  <c r="Z42" i="3"/>
  <c r="I7" i="18"/>
  <c r="Z60" i="3"/>
  <c r="I80" i="18"/>
  <c r="Z71" i="3"/>
  <c r="I11" i="18"/>
  <c r="Z92" i="3"/>
  <c r="I39" i="18"/>
  <c r="AL9" i="20"/>
  <c r="M68" i="23"/>
  <c r="AL19" i="20"/>
  <c r="M48" i="23"/>
  <c r="AL35" i="20"/>
  <c r="M32" i="23"/>
  <c r="AL53" i="20"/>
  <c r="M20" i="23"/>
  <c r="AL81" i="20"/>
  <c r="M23" i="23"/>
  <c r="AL101" i="20"/>
  <c r="M58" i="23"/>
  <c r="AL122" i="20"/>
  <c r="M42" i="23"/>
  <c r="Z101" i="3"/>
  <c r="I58" i="18"/>
  <c r="Z119" i="3"/>
  <c r="I104" i="18"/>
  <c r="Z5" i="3"/>
  <c r="I30" i="18"/>
  <c r="Z49" i="3"/>
  <c r="I34" i="18"/>
  <c r="AL10" i="20"/>
  <c r="M4" i="23"/>
  <c r="AL36" i="20"/>
  <c r="M33" i="23"/>
  <c r="Z124" i="3"/>
  <c r="I107" i="18"/>
  <c r="Z143" i="3"/>
  <c r="I76" i="18"/>
  <c r="Z25" i="3"/>
  <c r="I31" i="18"/>
  <c r="Z41" i="3"/>
  <c r="I6" i="18"/>
  <c r="Z59" i="3"/>
  <c r="I37" i="18"/>
  <c r="Z70" i="3"/>
  <c r="I10" i="18"/>
  <c r="Z91" i="3"/>
  <c r="I103" i="18"/>
  <c r="AL8" i="20"/>
  <c r="M90" i="23"/>
  <c r="AL18" i="20"/>
  <c r="M69" i="23"/>
  <c r="AL34" i="20"/>
  <c r="M97" i="23"/>
  <c r="AL52" i="20"/>
  <c r="M73" i="23"/>
  <c r="AL80" i="20"/>
  <c r="M38" i="23"/>
  <c r="AL100" i="20"/>
  <c r="M24" i="23"/>
  <c r="AL121" i="20"/>
  <c r="M106" i="23"/>
  <c r="Z81" i="3"/>
  <c r="I23" i="18"/>
  <c r="AL132" i="20"/>
  <c r="M26" i="23"/>
  <c r="Z24" i="3"/>
  <c r="I72" i="18"/>
  <c r="Z58" i="3"/>
  <c r="I9" i="18"/>
  <c r="AL17" i="20"/>
  <c r="M92" i="23"/>
  <c r="AL99" i="20"/>
  <c r="M40" i="23"/>
  <c r="Z122" i="3"/>
  <c r="I42" i="18"/>
  <c r="Z150" i="3"/>
  <c r="I109" i="18"/>
  <c r="Z23" i="3"/>
  <c r="I71" i="18"/>
  <c r="Z39" i="3"/>
  <c r="I51" i="18"/>
  <c r="Z57" i="3"/>
  <c r="I8" i="18"/>
  <c r="Z68" i="3"/>
  <c r="I22" i="18"/>
  <c r="Z89" i="3"/>
  <c r="I101" i="18"/>
  <c r="AL6" i="20"/>
  <c r="M19" i="23"/>
  <c r="AL31" i="20"/>
  <c r="M94" i="23"/>
  <c r="AL32" i="20"/>
  <c r="M95" i="23"/>
  <c r="AL50" i="20"/>
  <c r="M35" i="23"/>
  <c r="AL78" i="20"/>
  <c r="M82" i="23"/>
  <c r="AL109" i="20"/>
  <c r="M84" i="23"/>
  <c r="AL131" i="20"/>
  <c r="M108" i="23"/>
  <c r="Z113" i="3"/>
  <c r="I13" i="18"/>
  <c r="AL69" i="20"/>
  <c r="M57" i="23"/>
  <c r="Z142" i="3"/>
  <c r="I43" i="18"/>
  <c r="Z90" i="3"/>
  <c r="I102" i="18"/>
  <c r="AL79" i="20"/>
  <c r="M99" i="23"/>
  <c r="Z121" i="3"/>
  <c r="I106" i="18"/>
  <c r="Z151" i="3"/>
  <c r="I64" i="18"/>
  <c r="Z22" i="3"/>
  <c r="I93" i="18"/>
  <c r="Z38" i="3"/>
  <c r="I50" i="18"/>
  <c r="Z56" i="3"/>
  <c r="I56" i="18"/>
  <c r="Z67" i="3"/>
  <c r="I21" i="18"/>
  <c r="Z98" i="3"/>
  <c r="I83" i="18"/>
  <c r="AL5" i="20"/>
  <c r="M30" i="23"/>
  <c r="AL43" i="20"/>
  <c r="M53" i="23"/>
  <c r="AL49" i="20"/>
  <c r="M34" i="23"/>
  <c r="AL66" i="20"/>
  <c r="M98" i="23"/>
  <c r="AL88" i="20"/>
  <c r="M100" i="23"/>
  <c r="AL113" i="20"/>
  <c r="M13" i="23"/>
  <c r="AL135" i="20"/>
  <c r="M63" i="23"/>
  <c r="AL110" i="20"/>
  <c r="M25" i="23"/>
  <c r="Z123" i="3"/>
  <c r="I74" i="18"/>
  <c r="Z69" i="3"/>
  <c r="I57" i="18"/>
  <c r="AL33" i="20"/>
  <c r="M96" i="23"/>
  <c r="AL120" i="20"/>
  <c r="M105" i="23"/>
  <c r="Z120" i="3"/>
  <c r="I105" i="18"/>
  <c r="Z4" i="3"/>
  <c r="I89" i="18"/>
  <c r="Z21" i="3"/>
  <c r="I70" i="18"/>
  <c r="Z37" i="3"/>
  <c r="I49" i="18"/>
  <c r="Z55" i="3"/>
  <c r="I55" i="18"/>
  <c r="Z77" i="3"/>
  <c r="I81" i="18"/>
  <c r="Z103" i="3"/>
  <c r="I41" i="18"/>
  <c r="AL16" i="20"/>
  <c r="M91" i="23"/>
  <c r="AL42" i="20"/>
  <c r="M7" i="23"/>
  <c r="AL60" i="20"/>
  <c r="M80" i="23"/>
  <c r="AL71" i="20"/>
  <c r="M11" i="23"/>
  <c r="AL92" i="20"/>
  <c r="M39" i="23"/>
  <c r="AL112" i="20"/>
  <c r="M61" i="23"/>
  <c r="AL134" i="20"/>
  <c r="M75" i="23"/>
  <c r="AL24" i="20"/>
  <c r="M72" i="23"/>
  <c r="Z40" i="3"/>
  <c r="I52" i="18"/>
  <c r="AL7" i="20"/>
  <c r="M47" i="23"/>
  <c r="AL51" i="20"/>
  <c r="M36" i="23"/>
  <c r="Z109" i="3"/>
  <c r="I84" i="18"/>
  <c r="Z131" i="3"/>
  <c r="I108" i="18"/>
  <c r="Z10" i="3"/>
  <c r="I4" i="18"/>
  <c r="Z20" i="3"/>
  <c r="I5" i="18"/>
  <c r="Z36" i="3"/>
  <c r="I33" i="18"/>
  <c r="Z54" i="3"/>
  <c r="I54" i="18"/>
  <c r="Z82" i="3"/>
  <c r="I12" i="18"/>
  <c r="Z102" i="3"/>
  <c r="I59" i="18"/>
  <c r="AL25" i="20"/>
  <c r="M31" i="23"/>
  <c r="AL41" i="20"/>
  <c r="M6" i="23"/>
  <c r="AL59" i="20"/>
  <c r="M37" i="23"/>
  <c r="AL70" i="20"/>
  <c r="M10" i="23"/>
  <c r="AL91" i="20"/>
  <c r="M103" i="23"/>
  <c r="AL111" i="20"/>
  <c r="M60" i="23"/>
  <c r="AL133" i="20"/>
  <c r="M62" i="23"/>
  <c r="B85" i="18"/>
  <c r="H108" i="18"/>
  <c r="B104" i="18"/>
  <c r="F62" i="18"/>
  <c r="G75" i="18"/>
  <c r="AL150" i="20"/>
  <c r="M109" i="23"/>
  <c r="AL151" i="20"/>
  <c r="M64" i="23"/>
  <c r="F49" i="3"/>
  <c r="E34" i="18" s="1"/>
  <c r="E16" i="3"/>
  <c r="D91" i="18" s="1"/>
  <c r="E6" i="3"/>
  <c r="D19" i="18" s="1"/>
  <c r="I67" i="3"/>
  <c r="H21" i="18" s="1"/>
  <c r="AD28" i="11"/>
  <c r="AH28" i="11"/>
  <c r="E67" i="3"/>
  <c r="D21" i="18" s="1"/>
  <c r="F81" i="3"/>
  <c r="E23" i="18" s="1"/>
  <c r="AG28" i="11"/>
  <c r="AC28" i="11"/>
  <c r="AB28" i="11"/>
  <c r="AE28" i="11"/>
  <c r="AA28" i="11"/>
  <c r="X28" i="11"/>
  <c r="I32" i="3"/>
  <c r="H95" i="18" s="1"/>
  <c r="Z28" i="11"/>
  <c r="Y28" i="11"/>
  <c r="AH75" i="11"/>
  <c r="F6" i="3"/>
  <c r="E19" i="18" s="1"/>
  <c r="E60" i="3"/>
  <c r="D80" i="18" s="1"/>
  <c r="Y51" i="11"/>
  <c r="AD51" i="11"/>
  <c r="I77" i="20" s="1"/>
  <c r="H81" i="23" s="1"/>
  <c r="AE51" i="11"/>
  <c r="X11" i="11"/>
  <c r="AB11" i="11"/>
  <c r="AE11" i="11"/>
  <c r="Y75" i="11"/>
  <c r="AC11" i="11"/>
  <c r="AG75" i="11"/>
  <c r="AF75" i="11"/>
  <c r="AC29" i="11"/>
  <c r="H70" i="3"/>
  <c r="G10" i="18" s="1"/>
  <c r="AH29" i="11"/>
  <c r="M78" i="20" s="1"/>
  <c r="L82" i="23" s="1"/>
  <c r="AF34" i="11"/>
  <c r="AB29" i="11"/>
  <c r="Y34" i="11"/>
  <c r="AE29" i="11"/>
  <c r="AA34" i="11"/>
  <c r="AG29" i="11"/>
  <c r="AC34" i="11"/>
  <c r="AF29" i="11"/>
  <c r="K40" i="20" s="1"/>
  <c r="J52" i="23" s="1"/>
  <c r="AD34" i="11"/>
  <c r="F37" i="3"/>
  <c r="E49" i="18" s="1"/>
  <c r="AE34" i="11"/>
  <c r="AG34" i="11"/>
  <c r="Z34" i="11"/>
  <c r="AE59" i="11"/>
  <c r="E66" i="3"/>
  <c r="D98" i="18" s="1"/>
  <c r="X59" i="11"/>
  <c r="F67" i="3"/>
  <c r="E21" i="18" s="1"/>
  <c r="Z59" i="11"/>
  <c r="Y59" i="11"/>
  <c r="AG59" i="11"/>
  <c r="AA59" i="11"/>
  <c r="H119" i="3"/>
  <c r="G104" i="18" s="1"/>
  <c r="AD59" i="11"/>
  <c r="AH59" i="11"/>
  <c r="E37" i="3"/>
  <c r="D49" i="18" s="1"/>
  <c r="H6" i="3"/>
  <c r="G19" i="18" s="1"/>
  <c r="Z81" i="11"/>
  <c r="AA81" i="11"/>
  <c r="G5" i="3"/>
  <c r="F30" i="18" s="1"/>
  <c r="E119" i="3"/>
  <c r="D104" i="18" s="1"/>
  <c r="E10" i="3"/>
  <c r="D4" i="18" s="1"/>
  <c r="Z27" i="11"/>
  <c r="H25" i="3"/>
  <c r="G31" i="18" s="1"/>
  <c r="Z51" i="11"/>
  <c r="H16" i="3"/>
  <c r="G91" i="18" s="1"/>
  <c r="AF51" i="11"/>
  <c r="K77" i="20" s="1"/>
  <c r="J81" i="23" s="1"/>
  <c r="Y81" i="11"/>
  <c r="AB51" i="11"/>
  <c r="G77" i="20" s="1"/>
  <c r="F81" i="23" s="1"/>
  <c r="F77" i="3"/>
  <c r="E81" i="18" s="1"/>
  <c r="AE81" i="11"/>
  <c r="AG51" i="11"/>
  <c r="AF81" i="11"/>
  <c r="K132" i="20" s="1"/>
  <c r="J26" i="23" s="1"/>
  <c r="AA51" i="11"/>
  <c r="H32" i="3"/>
  <c r="G95" i="18" s="1"/>
  <c r="H51" i="3"/>
  <c r="G36" i="18" s="1"/>
  <c r="F4" i="3"/>
  <c r="D123" i="3"/>
  <c r="F103" i="3"/>
  <c r="E41" i="18" s="1"/>
  <c r="Z29" i="11"/>
  <c r="AA29" i="11"/>
  <c r="AF59" i="11"/>
  <c r="AA83" i="11"/>
  <c r="E17" i="3"/>
  <c r="D92" i="18" s="1"/>
  <c r="F42" i="3"/>
  <c r="E7" i="18" s="1"/>
  <c r="X83" i="11"/>
  <c r="AH83" i="11"/>
  <c r="AE83" i="11"/>
  <c r="AG83" i="11"/>
  <c r="L134" i="20" s="1"/>
  <c r="K75" i="23" s="1"/>
  <c r="F53" i="3"/>
  <c r="E20" i="18" s="1"/>
  <c r="F79" i="3"/>
  <c r="E99" i="18" s="1"/>
  <c r="AD56" i="11"/>
  <c r="Y67" i="11"/>
  <c r="AC67" i="11"/>
  <c r="G135" i="3"/>
  <c r="AG11" i="11"/>
  <c r="AG81" i="11"/>
  <c r="AB75" i="11"/>
  <c r="G134" i="20" s="1"/>
  <c r="F75" i="23" s="1"/>
  <c r="AE56" i="11"/>
  <c r="G4" i="3"/>
  <c r="F89" i="18" s="1"/>
  <c r="H132" i="3"/>
  <c r="AH11" i="11"/>
  <c r="AH81" i="11"/>
  <c r="X75" i="11"/>
  <c r="AE67" i="11"/>
  <c r="D50" i="3"/>
  <c r="C35" i="18" s="1"/>
  <c r="Z11" i="11"/>
  <c r="AD83" i="11"/>
  <c r="I134" i="20" s="1"/>
  <c r="H75" i="23" s="1"/>
  <c r="Z75" i="11"/>
  <c r="AF35" i="11"/>
  <c r="AC35" i="11"/>
  <c r="AG67" i="11"/>
  <c r="AG27" i="11"/>
  <c r="I150" i="3"/>
  <c r="H109" i="18" s="1"/>
  <c r="AD66" i="11"/>
  <c r="X67" i="11"/>
  <c r="E4" i="3"/>
  <c r="D89" i="18" s="1"/>
  <c r="AE49" i="11"/>
  <c r="Z67" i="11"/>
  <c r="C36" i="3"/>
  <c r="B33" i="18" s="1"/>
  <c r="H40" i="3"/>
  <c r="G52" i="18" s="1"/>
  <c r="Z83" i="11"/>
  <c r="AA11" i="11"/>
  <c r="AD67" i="11"/>
  <c r="AH34" i="11"/>
  <c r="X29" i="11"/>
  <c r="C79" i="3"/>
  <c r="B99" i="18" s="1"/>
  <c r="AD11" i="11"/>
  <c r="AB81" i="11"/>
  <c r="AC59" i="11"/>
  <c r="Y83" i="11"/>
  <c r="AF67" i="11"/>
  <c r="X51" i="11"/>
  <c r="AC51" i="11"/>
  <c r="AA75" i="11"/>
  <c r="F34" i="3"/>
  <c r="E97" i="18" s="1"/>
  <c r="AH66" i="11"/>
  <c r="G101" i="3"/>
  <c r="F58" i="18" s="1"/>
  <c r="AB67" i="11"/>
  <c r="AH67" i="11"/>
  <c r="X81" i="11"/>
  <c r="AC81" i="11"/>
  <c r="AF83" i="11"/>
  <c r="AC75" i="11"/>
  <c r="E77" i="3"/>
  <c r="D81" i="18" s="1"/>
  <c r="E103" i="3"/>
  <c r="D41" i="18" s="1"/>
  <c r="X34" i="11"/>
  <c r="AD29" i="11"/>
  <c r="Y66" i="11"/>
  <c r="H50" i="3"/>
  <c r="G35" i="18" s="1"/>
  <c r="Y11" i="11"/>
  <c r="Y86" i="11"/>
  <c r="Z35" i="11"/>
  <c r="AC83" i="11"/>
  <c r="AE75" i="11"/>
  <c r="E109" i="3"/>
  <c r="D84" i="18" s="1"/>
  <c r="AA66" i="11"/>
  <c r="Y74" i="11"/>
  <c r="F101" i="3"/>
  <c r="E58" i="18" s="1"/>
  <c r="AF66" i="11"/>
  <c r="AG37" i="11"/>
  <c r="AC66" i="11"/>
  <c r="X66" i="11"/>
  <c r="G134" i="3"/>
  <c r="AE66" i="11"/>
  <c r="G37" i="3"/>
  <c r="F49" i="18" s="1"/>
  <c r="G57" i="3"/>
  <c r="F8" i="18" s="1"/>
  <c r="AG66" i="11"/>
  <c r="L102" i="20" s="1"/>
  <c r="K59" i="23" s="1"/>
  <c r="E79" i="3"/>
  <c r="D99" i="18" s="1"/>
  <c r="AB76" i="11"/>
  <c r="I151" i="3"/>
  <c r="H64" i="18" s="1"/>
  <c r="Z66" i="11"/>
  <c r="AE74" i="11"/>
  <c r="C22" i="3"/>
  <c r="B93" i="18" s="1"/>
  <c r="C20" i="3"/>
  <c r="B5" i="18" s="1"/>
  <c r="AB40" i="11"/>
  <c r="AC74" i="11"/>
  <c r="AB35" i="11"/>
  <c r="Y76" i="11"/>
  <c r="H60" i="3"/>
  <c r="G80" i="18" s="1"/>
  <c r="I20" i="3"/>
  <c r="H5" i="18" s="1"/>
  <c r="Y35" i="11"/>
  <c r="F99" i="3"/>
  <c r="E40" i="18" s="1"/>
  <c r="F57" i="3"/>
  <c r="E8" i="18" s="1"/>
  <c r="AA37" i="11"/>
  <c r="D58" i="3"/>
  <c r="C9" i="18" s="1"/>
  <c r="AH35" i="11"/>
  <c r="I69" i="3"/>
  <c r="H57" i="18" s="1"/>
  <c r="AD35" i="11"/>
  <c r="AE35" i="11"/>
  <c r="G17" i="3"/>
  <c r="F92" i="18" s="1"/>
  <c r="F144" i="3"/>
  <c r="E15" i="18" s="1"/>
  <c r="AH74" i="11"/>
  <c r="I123" i="3"/>
  <c r="C31" i="3"/>
  <c r="AE37" i="11"/>
  <c r="X35" i="11"/>
  <c r="AG35" i="11"/>
  <c r="AB27" i="11"/>
  <c r="F109" i="3"/>
  <c r="E84" i="18" s="1"/>
  <c r="E57" i="3"/>
  <c r="D8" i="18" s="1"/>
  <c r="AC37" i="11"/>
  <c r="X33" i="11"/>
  <c r="Y37" i="11"/>
  <c r="Z37" i="11"/>
  <c r="AD37" i="11"/>
  <c r="AG33" i="11"/>
  <c r="G49" i="3"/>
  <c r="F34" i="18" s="1"/>
  <c r="AF37" i="11"/>
  <c r="D119" i="3"/>
  <c r="AH37" i="11"/>
  <c r="H88" i="3"/>
  <c r="G100" i="18" s="1"/>
  <c r="X37" i="11"/>
  <c r="C32" i="20" s="1"/>
  <c r="B95" i="23" s="1"/>
  <c r="E23" i="3"/>
  <c r="D71" i="18" s="1"/>
  <c r="F23" i="3"/>
  <c r="E71" i="18" s="1"/>
  <c r="I41" i="3"/>
  <c r="H6" i="18" s="1"/>
  <c r="X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X49" i="11"/>
  <c r="AF49" i="11"/>
  <c r="AH76" i="11"/>
  <c r="AF56" i="11"/>
  <c r="C144" i="3"/>
  <c r="B15" i="18" s="1"/>
  <c r="AC49" i="11"/>
  <c r="AG49" i="11"/>
  <c r="AC86" i="11"/>
  <c r="G71" i="3"/>
  <c r="F11" i="18" s="1"/>
  <c r="C33" i="3"/>
  <c r="B96" i="18" s="1"/>
  <c r="AG56" i="11"/>
  <c r="Y49" i="11"/>
  <c r="AH49" i="11"/>
  <c r="AD86" i="11"/>
  <c r="I142" i="20" s="1"/>
  <c r="H43" i="23" s="1"/>
  <c r="AA86" i="11"/>
  <c r="F142" i="20" s="1"/>
  <c r="E43" i="23" s="1"/>
  <c r="AH56" i="11"/>
  <c r="Z49" i="11"/>
  <c r="AG86" i="11"/>
  <c r="G89" i="3"/>
  <c r="F101" i="18" s="1"/>
  <c r="Y56" i="11"/>
  <c r="AA49" i="11"/>
  <c r="D24" i="3"/>
  <c r="C72" i="18" s="1"/>
  <c r="Z56" i="11"/>
  <c r="AB49" i="11"/>
  <c r="AB56" i="11"/>
  <c r="I19" i="3"/>
  <c r="H48" i="18" s="1"/>
  <c r="AC40" i="11"/>
  <c r="H120" i="3"/>
  <c r="G121" i="3"/>
  <c r="G81" i="3"/>
  <c r="F23" i="18" s="1"/>
  <c r="AD40" i="11"/>
  <c r="I125" i="3"/>
  <c r="AE40" i="11"/>
  <c r="AF40" i="11"/>
  <c r="H56" i="3"/>
  <c r="G56" i="18" s="1"/>
  <c r="D91" i="3"/>
  <c r="C103" i="18" s="1"/>
  <c r="Y40" i="11"/>
  <c r="AG40" i="11"/>
  <c r="G36" i="3"/>
  <c r="F33" i="18" s="1"/>
  <c r="I88" i="3"/>
  <c r="AA56" i="11"/>
  <c r="AD32" i="11"/>
  <c r="G150" i="3"/>
  <c r="F109" i="18" s="1"/>
  <c r="C133" i="3"/>
  <c r="G31" i="3"/>
  <c r="F94" i="18" s="1"/>
  <c r="Z40" i="11"/>
  <c r="AH40" i="11"/>
  <c r="C89" i="3"/>
  <c r="B101" i="18" s="1"/>
  <c r="AA40" i="11"/>
  <c r="I133" i="3"/>
  <c r="C92" i="3"/>
  <c r="B39" i="18" s="1"/>
  <c r="D150" i="3"/>
  <c r="C109" i="18" s="1"/>
  <c r="AE86" i="11"/>
  <c r="J142" i="20" s="1"/>
  <c r="I43" i="23" s="1"/>
  <c r="I112" i="3"/>
  <c r="H61" i="18" s="1"/>
  <c r="Y33" i="11"/>
  <c r="AH33" i="11"/>
  <c r="AB74" i="11"/>
  <c r="AG85" i="11"/>
  <c r="F119" i="3"/>
  <c r="E104" i="18" s="1"/>
  <c r="I59" i="3"/>
  <c r="H37" i="18" s="1"/>
  <c r="E78" i="3"/>
  <c r="D82" i="18" s="1"/>
  <c r="Y70" i="11"/>
  <c r="AB14" i="11"/>
  <c r="AF86" i="11"/>
  <c r="D141" i="3"/>
  <c r="C85" i="18" s="1"/>
  <c r="I142" i="3"/>
  <c r="H43" i="18" s="1"/>
  <c r="Z33" i="11"/>
  <c r="G19" i="3"/>
  <c r="F48" i="18" s="1"/>
  <c r="AG74" i="11"/>
  <c r="AG12" i="11"/>
  <c r="F20" i="3"/>
  <c r="E5" i="18" s="1"/>
  <c r="G53" i="3"/>
  <c r="F20" i="18" s="1"/>
  <c r="H58" i="3"/>
  <c r="G9" i="18" s="1"/>
  <c r="Y14" i="11"/>
  <c r="H24" i="3"/>
  <c r="G72" i="18" s="1"/>
  <c r="AC33" i="11"/>
  <c r="AF12" i="11"/>
  <c r="Z62" i="11"/>
  <c r="D67" i="3"/>
  <c r="C21" i="18" s="1"/>
  <c r="AA32" i="11"/>
  <c r="I100" i="3"/>
  <c r="H24" i="18" s="1"/>
  <c r="AA33" i="11"/>
  <c r="AE12" i="11"/>
  <c r="I9" i="3"/>
  <c r="H68" i="18" s="1"/>
  <c r="E59" i="3"/>
  <c r="D37" i="18" s="1"/>
  <c r="E99" i="3"/>
  <c r="D40" i="18" s="1"/>
  <c r="G52" i="3"/>
  <c r="F73" i="18" s="1"/>
  <c r="F88" i="3"/>
  <c r="E100" i="18" s="1"/>
  <c r="X70" i="11"/>
  <c r="D133" i="3"/>
  <c r="AH21" i="11"/>
  <c r="AA62" i="11"/>
  <c r="AD33" i="11"/>
  <c r="AG70" i="11"/>
  <c r="C38" i="3"/>
  <c r="B50" i="18" s="1"/>
  <c r="AE33" i="11"/>
  <c r="AE48" i="11"/>
  <c r="AB33" i="11"/>
  <c r="AF48" i="11"/>
  <c r="D98" i="3"/>
  <c r="C83" i="18" s="1"/>
  <c r="AB70" i="11"/>
  <c r="AF76" i="11"/>
  <c r="AC15" i="11"/>
  <c r="AF32" i="11"/>
  <c r="Y12" i="11"/>
  <c r="G124" i="3"/>
  <c r="AC70" i="11"/>
  <c r="C151" i="3"/>
  <c r="B64" i="18" s="1"/>
  <c r="AC76" i="11"/>
  <c r="AG32" i="11"/>
  <c r="I110" i="3"/>
  <c r="H25" i="18" s="1"/>
  <c r="AA12" i="11"/>
  <c r="X48" i="11"/>
  <c r="X52" i="11"/>
  <c r="F133" i="3"/>
  <c r="H18" i="3"/>
  <c r="G69" i="18" s="1"/>
  <c r="D68" i="3"/>
  <c r="C22" i="18" s="1"/>
  <c r="AD70" i="11"/>
  <c r="Z6" i="11"/>
  <c r="AA8" i="11"/>
  <c r="AD80" i="11"/>
  <c r="I111" i="3"/>
  <c r="H60" i="18" s="1"/>
  <c r="AD12" i="11"/>
  <c r="AC48" i="11"/>
  <c r="H82" i="3"/>
  <c r="G12" i="18" s="1"/>
  <c r="AG52" i="11"/>
  <c r="L78" i="20" s="1"/>
  <c r="K82" i="23" s="1"/>
  <c r="G110" i="3"/>
  <c r="F25" i="18" s="1"/>
  <c r="F39" i="3"/>
  <c r="E51" i="18" s="1"/>
  <c r="AF70" i="11"/>
  <c r="C91" i="3"/>
  <c r="B103" i="18" s="1"/>
  <c r="H57" i="3"/>
  <c r="G8" i="18" s="1"/>
  <c r="AA6" i="11"/>
  <c r="X12" i="11"/>
  <c r="AA52" i="11"/>
  <c r="F78" i="20" s="1"/>
  <c r="AA70" i="11"/>
  <c r="AB6" i="11"/>
  <c r="AC52" i="11"/>
  <c r="H78" i="20" s="1"/>
  <c r="G82" i="23" s="1"/>
  <c r="F24" i="3"/>
  <c r="E72" i="18" s="1"/>
  <c r="AH70" i="11"/>
  <c r="D22" i="3"/>
  <c r="C93" i="18" s="1"/>
  <c r="H68" i="3"/>
  <c r="G22" i="18" s="1"/>
  <c r="C131" i="3"/>
  <c r="Z76" i="11"/>
  <c r="AD63" i="11"/>
  <c r="I4" i="3"/>
  <c r="AC32" i="11"/>
  <c r="H43" i="20" s="1"/>
  <c r="G53" i="23" s="1"/>
  <c r="Y85" i="11"/>
  <c r="AB12" i="11"/>
  <c r="G22" i="3"/>
  <c r="F93" i="18" s="1"/>
  <c r="I22" i="3"/>
  <c r="H93" i="18" s="1"/>
  <c r="I134" i="3"/>
  <c r="D52" i="3"/>
  <c r="C73" i="18" s="1"/>
  <c r="C6" i="3"/>
  <c r="B19" i="18" s="1"/>
  <c r="X46" i="11"/>
  <c r="X8" i="11"/>
  <c r="AG8" i="11"/>
  <c r="AA21" i="11"/>
  <c r="F32" i="20" s="1"/>
  <c r="E95" i="23" s="1"/>
  <c r="C16" i="3"/>
  <c r="B91" i="18" s="1"/>
  <c r="I50" i="3"/>
  <c r="H35" i="18" s="1"/>
  <c r="X27" i="11"/>
  <c r="AH27" i="11"/>
  <c r="I103" i="3"/>
  <c r="H41" i="18" s="1"/>
  <c r="G18" i="3"/>
  <c r="F69" i="18" s="1"/>
  <c r="H110" i="3"/>
  <c r="G25" i="18" s="1"/>
  <c r="X56" i="11"/>
  <c r="F113" i="3"/>
  <c r="E13" i="18" s="1"/>
  <c r="E58" i="3"/>
  <c r="D9" i="18" s="1"/>
  <c r="AB8" i="11"/>
  <c r="G9" i="20" s="1"/>
  <c r="F68" i="23" s="1"/>
  <c r="H66" i="3"/>
  <c r="G98" i="18" s="1"/>
  <c r="AA14" i="11"/>
  <c r="Y8" i="11"/>
  <c r="AH8" i="11"/>
  <c r="I102" i="3"/>
  <c r="H59" i="18" s="1"/>
  <c r="C53" i="3"/>
  <c r="B20" i="18" s="1"/>
  <c r="AG21" i="11"/>
  <c r="AB63" i="11"/>
  <c r="D16" i="3"/>
  <c r="C91" i="18" s="1"/>
  <c r="AA85" i="11"/>
  <c r="D4" i="3"/>
  <c r="C89" i="18" s="1"/>
  <c r="AE27" i="11"/>
  <c r="AC27" i="11"/>
  <c r="H141" i="3"/>
  <c r="G85" i="18" s="1"/>
  <c r="E7" i="3"/>
  <c r="D47" i="18" s="1"/>
  <c r="E41" i="3"/>
  <c r="D6" i="18" s="1"/>
  <c r="I17" i="3"/>
  <c r="H92" i="18" s="1"/>
  <c r="G8" i="3"/>
  <c r="F90" i="18" s="1"/>
  <c r="AC8" i="11"/>
  <c r="I58" i="3"/>
  <c r="H9" i="18" s="1"/>
  <c r="G10" i="3"/>
  <c r="F4" i="18" s="1"/>
  <c r="AF85" i="11"/>
  <c r="Y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C6" i="11"/>
  <c r="AD8" i="11"/>
  <c r="I9" i="20" s="1"/>
  <c r="H68" i="23" s="1"/>
  <c r="AA76" i="11"/>
  <c r="D8" i="3"/>
  <c r="C90" i="18" s="1"/>
  <c r="D37" i="3"/>
  <c r="C49" i="18" s="1"/>
  <c r="AC71" i="11"/>
  <c r="Z86" i="11"/>
  <c r="E142" i="20" s="1"/>
  <c r="D43" i="23" s="1"/>
  <c r="AH86" i="11"/>
  <c r="AA74" i="11"/>
  <c r="AC23" i="11"/>
  <c r="AH85" i="11"/>
  <c r="AA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Z71" i="11"/>
  <c r="D143" i="3"/>
  <c r="C76" i="18" s="1"/>
  <c r="G92" i="3"/>
  <c r="F39" i="18" s="1"/>
  <c r="AE6" i="11"/>
  <c r="AE8" i="11"/>
  <c r="J9" i="20" s="1"/>
  <c r="I68" i="23" s="1"/>
  <c r="AD76" i="11"/>
  <c r="D110" i="3"/>
  <c r="C25" i="18" s="1"/>
  <c r="Z21" i="11"/>
  <c r="AD71" i="11"/>
  <c r="I18" i="3"/>
  <c r="H69" i="18" s="1"/>
  <c r="D23" i="3"/>
  <c r="C71" i="18" s="1"/>
  <c r="X72" i="11"/>
  <c r="X32" i="11"/>
  <c r="C43" i="20" s="1"/>
  <c r="B53" i="23" s="1"/>
  <c r="I56" i="3"/>
  <c r="H56" i="18" s="1"/>
  <c r="X74" i="11"/>
  <c r="AD74" i="11"/>
  <c r="G23" i="3"/>
  <c r="F71" i="18" s="1"/>
  <c r="AD27" i="11"/>
  <c r="E131" i="3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A71" i="11"/>
  <c r="H142" i="3"/>
  <c r="G43" i="18" s="1"/>
  <c r="D33" i="3"/>
  <c r="C96" i="18" s="1"/>
  <c r="H59" i="3"/>
  <c r="G37" i="18" s="1"/>
  <c r="H7" i="3"/>
  <c r="G47" i="18" s="1"/>
  <c r="H92" i="3"/>
  <c r="G39" i="18" s="1"/>
  <c r="Z8" i="11"/>
  <c r="E9" i="20" s="1"/>
  <c r="D68" i="23" s="1"/>
  <c r="AG76" i="11"/>
  <c r="Y21" i="11"/>
  <c r="AF71" i="11"/>
  <c r="C71" i="3"/>
  <c r="B11" i="18" s="1"/>
  <c r="I141" i="3"/>
  <c r="H85" i="18" s="1"/>
  <c r="I121" i="3"/>
  <c r="H106" i="18" s="1"/>
  <c r="G144" i="3"/>
  <c r="F15" i="18" s="1"/>
  <c r="D88" i="3"/>
  <c r="C100" i="18" s="1"/>
  <c r="Y32" i="11"/>
  <c r="Z74" i="11"/>
  <c r="AH12" i="11"/>
  <c r="AC12" i="11"/>
  <c r="I120" i="3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D23" i="11"/>
  <c r="AB23" i="11"/>
  <c r="G34" i="20" s="1"/>
  <c r="F97" i="23" s="1"/>
  <c r="AA23" i="11"/>
  <c r="F34" i="20" s="1"/>
  <c r="E97" i="23" s="1"/>
  <c r="AH23" i="11"/>
  <c r="Z23" i="11"/>
  <c r="AG23" i="11"/>
  <c r="Y23" i="11"/>
  <c r="H80" i="3"/>
  <c r="G38" i="18" s="1"/>
  <c r="H41" i="3"/>
  <c r="G6" i="18" s="1"/>
  <c r="H122" i="3"/>
  <c r="C125" i="3"/>
  <c r="C143" i="3"/>
  <c r="B76" i="18" s="1"/>
  <c r="H101" i="3"/>
  <c r="G58" i="18" s="1"/>
  <c r="H98" i="3"/>
  <c r="G83" i="18" s="1"/>
  <c r="H36" i="3"/>
  <c r="G33" i="18" s="1"/>
  <c r="Z46" i="11"/>
  <c r="AC46" i="11"/>
  <c r="C109" i="3"/>
  <c r="B84" i="18" s="1"/>
  <c r="C78" i="3"/>
  <c r="B82" i="18" s="1"/>
  <c r="AC14" i="11"/>
  <c r="AE63" i="11"/>
  <c r="X31" i="11"/>
  <c r="C42" i="20" s="1"/>
  <c r="B7" i="23" s="1"/>
  <c r="AD36" i="11"/>
  <c r="AF36" i="11"/>
  <c r="Z36" i="11"/>
  <c r="AG36" i="11"/>
  <c r="AB36" i="11"/>
  <c r="AE36" i="11"/>
  <c r="AA36" i="11"/>
  <c r="D34" i="3"/>
  <c r="C97" i="18" s="1"/>
  <c r="D142" i="3"/>
  <c r="C43" i="18" s="1"/>
  <c r="AF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34" i="3"/>
  <c r="D97" i="18" s="1"/>
  <c r="E142" i="3"/>
  <c r="D43" i="18" s="1"/>
  <c r="E68" i="3"/>
  <c r="D22" i="18" s="1"/>
  <c r="E112" i="3"/>
  <c r="D61" i="18" s="1"/>
  <c r="H131" i="3"/>
  <c r="H90" i="3"/>
  <c r="G102" i="18" s="1"/>
  <c r="G67" i="3"/>
  <c r="F21" i="18" s="1"/>
  <c r="H123" i="3"/>
  <c r="I99" i="3"/>
  <c r="H40" i="18" s="1"/>
  <c r="AG72" i="11"/>
  <c r="Y72" i="11"/>
  <c r="AE72" i="11"/>
  <c r="AD72" i="11"/>
  <c r="AC72" i="11"/>
  <c r="AB72" i="11"/>
  <c r="F135" i="3"/>
  <c r="F33" i="3"/>
  <c r="E96" i="18" s="1"/>
  <c r="AC39" i="11"/>
  <c r="AB39" i="11"/>
  <c r="AA39" i="11"/>
  <c r="AH39" i="11"/>
  <c r="Z39" i="11"/>
  <c r="AG39" i="11"/>
  <c r="Y39" i="11"/>
  <c r="AF39" i="11"/>
  <c r="X39" i="11"/>
  <c r="Y46" i="11"/>
  <c r="D67" i="20" s="1"/>
  <c r="C21" i="23" s="1"/>
  <c r="H53" i="3"/>
  <c r="G20" i="18" s="1"/>
  <c r="AE62" i="11"/>
  <c r="AB62" i="11"/>
  <c r="AH62" i="11"/>
  <c r="X62" i="11"/>
  <c r="H8" i="3"/>
  <c r="G90" i="18" s="1"/>
  <c r="H20" i="3"/>
  <c r="G5" i="18" s="1"/>
  <c r="AE14" i="11"/>
  <c r="I49" i="3"/>
  <c r="AD62" i="11"/>
  <c r="AG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A72" i="11"/>
  <c r="Y31" i="11"/>
  <c r="D42" i="20" s="1"/>
  <c r="C7" i="23" s="1"/>
  <c r="X44" i="11"/>
  <c r="I91" i="3"/>
  <c r="H103" i="18" s="1"/>
  <c r="F10" i="3"/>
  <c r="E4" i="18" s="1"/>
  <c r="D90" i="3"/>
  <c r="C102" i="18" s="1"/>
  <c r="D134" i="3"/>
  <c r="D20" i="3"/>
  <c r="C5" i="18" s="1"/>
  <c r="AB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D46" i="1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H22" i="3"/>
  <c r="G93" i="18" s="1"/>
  <c r="C68" i="3"/>
  <c r="B22" i="18" s="1"/>
  <c r="I89" i="3"/>
  <c r="H101" i="18" s="1"/>
  <c r="I52" i="3"/>
  <c r="H73" i="18" s="1"/>
  <c r="AG6" i="11"/>
  <c r="X6" i="11"/>
  <c r="I81" i="3"/>
  <c r="H23" i="18" s="1"/>
  <c r="AB15" i="11"/>
  <c r="AH15" i="11"/>
  <c r="Z15" i="11"/>
  <c r="E21" i="20" s="1"/>
  <c r="D70" i="23" s="1"/>
  <c r="AG15" i="11"/>
  <c r="Y15" i="11"/>
  <c r="D21" i="20" s="1"/>
  <c r="C70" i="23" s="1"/>
  <c r="AF15" i="11"/>
  <c r="X15" i="11"/>
  <c r="AE15" i="11"/>
  <c r="J21" i="20" s="1"/>
  <c r="I70" i="23" s="1"/>
  <c r="AD6" i="11"/>
  <c r="D18" i="3"/>
  <c r="C69" i="18" s="1"/>
  <c r="AH36" i="11"/>
  <c r="AF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G109" i="3"/>
  <c r="F84" i="18" s="1"/>
  <c r="G78" i="3"/>
  <c r="F82" i="18" s="1"/>
  <c r="AF72" i="11"/>
  <c r="AD31" i="11"/>
  <c r="D5" i="3"/>
  <c r="C30" i="18" s="1"/>
  <c r="D41" i="3"/>
  <c r="C6" i="18" s="1"/>
  <c r="C132" i="3"/>
  <c r="C120" i="3"/>
  <c r="H112" i="3"/>
  <c r="G61" i="18" s="1"/>
  <c r="Z44" i="11"/>
  <c r="AC36" i="11"/>
  <c r="AD39" i="11"/>
  <c r="E53" i="3"/>
  <c r="D20" i="18" s="1"/>
  <c r="E151" i="3"/>
  <c r="D64" i="18" s="1"/>
  <c r="G80" i="3"/>
  <c r="F38" i="18" s="1"/>
  <c r="G43" i="3"/>
  <c r="F53" i="18" s="1"/>
  <c r="D55" i="3"/>
  <c r="C55" i="18" s="1"/>
  <c r="AH72" i="11"/>
  <c r="X80" i="11"/>
  <c r="AC80" i="11"/>
  <c r="AA80" i="11"/>
  <c r="AH80" i="11"/>
  <c r="Z80" i="11"/>
  <c r="AG80" i="11"/>
  <c r="L131" i="20" s="1"/>
  <c r="K108" i="23" s="1"/>
  <c r="Y80" i="11"/>
  <c r="AF80" i="11"/>
  <c r="D42" i="3"/>
  <c r="C7" i="18" s="1"/>
  <c r="C101" i="3"/>
  <c r="B58" i="18" s="1"/>
  <c r="C98" i="3"/>
  <c r="B83" i="18" s="1"/>
  <c r="I122" i="3"/>
  <c r="AF44" i="11"/>
  <c r="X36" i="11"/>
  <c r="AE39" i="11"/>
  <c r="F78" i="3"/>
  <c r="E82" i="18" s="1"/>
  <c r="H42" i="3"/>
  <c r="G7" i="18" s="1"/>
  <c r="H9" i="3"/>
  <c r="G68" i="18" s="1"/>
  <c r="F123" i="3"/>
  <c r="F31" i="3"/>
  <c r="E94" i="18" s="1"/>
  <c r="AA46" i="11"/>
  <c r="AF46" i="11"/>
  <c r="C112" i="3"/>
  <c r="B61" i="18" s="1"/>
  <c r="C88" i="3"/>
  <c r="B100" i="18" s="1"/>
  <c r="AF63" i="11"/>
  <c r="X63" i="11"/>
  <c r="AC63" i="11"/>
  <c r="AA63" i="11"/>
  <c r="AG14" i="11"/>
  <c r="Z14" i="11"/>
  <c r="AD14" i="11"/>
  <c r="G66" i="3"/>
  <c r="F98" i="18" s="1"/>
  <c r="G56" i="3"/>
  <c r="F56" i="18" s="1"/>
  <c r="AE31" i="11"/>
  <c r="AC31" i="11"/>
  <c r="AB31" i="11"/>
  <c r="G42" i="20" s="1"/>
  <c r="F7" i="23" s="1"/>
  <c r="AA31" i="11"/>
  <c r="F42" i="20" s="1"/>
  <c r="E7" i="23" s="1"/>
  <c r="AH31" i="11"/>
  <c r="Z31" i="11"/>
  <c r="AG46" i="11"/>
  <c r="K42" i="20"/>
  <c r="J7" i="23" s="1"/>
  <c r="AH14" i="11"/>
  <c r="I38" i="3"/>
  <c r="H50" i="18" s="1"/>
  <c r="AG62" i="11"/>
  <c r="G58" i="3"/>
  <c r="F9" i="18" s="1"/>
  <c r="G55" i="3"/>
  <c r="F55" i="18" s="1"/>
  <c r="Y6" i="11"/>
  <c r="H81" i="3"/>
  <c r="G23" i="18" s="1"/>
  <c r="D31" i="3"/>
  <c r="C94" i="18" s="1"/>
  <c r="I31" i="3"/>
  <c r="H94" i="18" s="1"/>
  <c r="AE70" i="11"/>
  <c r="AB71" i="11"/>
  <c r="AG71" i="11"/>
  <c r="Y71" i="11"/>
  <c r="AE71" i="11"/>
  <c r="D40" i="3"/>
  <c r="C52" i="18" s="1"/>
  <c r="D49" i="3"/>
  <c r="C34" i="18" s="1"/>
  <c r="D6" i="3"/>
  <c r="C19" i="18" s="1"/>
  <c r="H67" i="3"/>
  <c r="G21" i="18" s="1"/>
  <c r="AF6" i="11"/>
  <c r="AH46" i="11"/>
  <c r="M67" i="20" s="1"/>
  <c r="L21" i="23" s="1"/>
  <c r="AF21" i="11"/>
  <c r="K32" i="20" s="1"/>
  <c r="J95" i="23" s="1"/>
  <c r="AC21" i="11"/>
  <c r="AE21" i="11"/>
  <c r="AB21" i="11"/>
  <c r="G32" i="20" s="1"/>
  <c r="F95" i="23" s="1"/>
  <c r="I55" i="3"/>
  <c r="H55" i="18" s="1"/>
  <c r="AD21" i="11"/>
  <c r="X71" i="11"/>
  <c r="Y63" i="11"/>
  <c r="C66" i="3"/>
  <c r="B98" i="18" s="1"/>
  <c r="I98" i="3"/>
  <c r="D144" i="3"/>
  <c r="C15" i="18" s="1"/>
  <c r="H103" i="3"/>
  <c r="G41" i="18" s="1"/>
  <c r="AA15" i="11"/>
  <c r="F21" i="20" s="1"/>
  <c r="E70" i="23" s="1"/>
  <c r="AE80" i="11"/>
  <c r="AG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AE44" i="11"/>
  <c r="AA44" i="11"/>
  <c r="AD44" i="11"/>
  <c r="AB44" i="11"/>
  <c r="AH44" i="11"/>
  <c r="Y44" i="11"/>
  <c r="AG44" i="11"/>
  <c r="C81" i="3"/>
  <c r="B23" i="18" s="1"/>
  <c r="H111" i="3"/>
  <c r="G60" i="18" s="1"/>
  <c r="G16" i="3"/>
  <c r="F91" i="18" s="1"/>
  <c r="G113" i="3"/>
  <c r="F13" i="18" s="1"/>
  <c r="H55" i="3"/>
  <c r="G55" i="18" s="1"/>
  <c r="G34" i="3"/>
  <c r="F97" i="18" s="1"/>
  <c r="G142" i="3"/>
  <c r="F43" i="18" s="1"/>
  <c r="H91" i="3"/>
  <c r="G103" i="18" s="1"/>
  <c r="H21" i="3"/>
  <c r="G70" i="18" s="1"/>
  <c r="X14" i="11"/>
  <c r="Y62" i="11"/>
  <c r="Z63" i="11"/>
  <c r="X23" i="11"/>
  <c r="X76" i="11"/>
  <c r="G60" i="3"/>
  <c r="F80" i="18" s="1"/>
  <c r="C99" i="3"/>
  <c r="B40" i="18" s="1"/>
  <c r="D10" i="3"/>
  <c r="C4" i="18" s="1"/>
  <c r="G102" i="3"/>
  <c r="F59" i="18" s="1"/>
  <c r="Z32" i="11"/>
  <c r="AH32" i="11"/>
  <c r="M43" i="20" s="1"/>
  <c r="L53" i="23" s="1"/>
  <c r="I79" i="3"/>
  <c r="H99" i="18" s="1"/>
  <c r="C42" i="3"/>
  <c r="AC85" i="11"/>
  <c r="Y48" i="11"/>
  <c r="AG48" i="11"/>
  <c r="D89" i="3"/>
  <c r="C101" i="18" s="1"/>
  <c r="C41" i="3"/>
  <c r="B6" i="18" s="1"/>
  <c r="G82" i="3"/>
  <c r="F12" i="18" s="1"/>
  <c r="AF52" i="11"/>
  <c r="AB52" i="11"/>
  <c r="H133" i="3"/>
  <c r="F92" i="3"/>
  <c r="E39" i="18" s="1"/>
  <c r="C52" i="3"/>
  <c r="B73" i="18" s="1"/>
  <c r="F122" i="3"/>
  <c r="E124" i="3"/>
  <c r="E80" i="3"/>
  <c r="D38" i="18" s="1"/>
  <c r="E43" i="3"/>
  <c r="D53" i="18" s="1"/>
  <c r="G123" i="3"/>
  <c r="D102" i="3"/>
  <c r="C59" i="18" s="1"/>
  <c r="G125" i="3"/>
  <c r="F98" i="3"/>
  <c r="E83" i="18" s="1"/>
  <c r="D9" i="3"/>
  <c r="C68" i="18" s="1"/>
  <c r="F134" i="3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I7" i="3"/>
  <c r="H47" i="18" s="1"/>
  <c r="AB85" i="11"/>
  <c r="Z48" i="11"/>
  <c r="E69" i="20" s="1"/>
  <c r="D57" i="23" s="1"/>
  <c r="AH48" i="11"/>
  <c r="M69" i="20" s="1"/>
  <c r="L57" i="23" s="1"/>
  <c r="I5" i="3"/>
  <c r="H30" i="18" s="1"/>
  <c r="G99" i="3"/>
  <c r="F40" i="18" s="1"/>
  <c r="Z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E144" i="3"/>
  <c r="D15" i="18" s="1"/>
  <c r="F71" i="3"/>
  <c r="E11" i="18" s="1"/>
  <c r="I60" i="3"/>
  <c r="H80" i="18" s="1"/>
  <c r="D32" i="3"/>
  <c r="C95" i="18" s="1"/>
  <c r="C124" i="3"/>
  <c r="D131" i="3"/>
  <c r="H125" i="3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AB32" i="11"/>
  <c r="G43" i="20" s="1"/>
  <c r="F53" i="23" s="1"/>
  <c r="G131" i="20"/>
  <c r="F108" i="23" s="1"/>
  <c r="D135" i="3"/>
  <c r="I143" i="3"/>
  <c r="H76" i="18" s="1"/>
  <c r="G9" i="3"/>
  <c r="F68" i="18" s="1"/>
  <c r="X85" i="11"/>
  <c r="AA48" i="11"/>
  <c r="D113" i="3"/>
  <c r="C13" i="18" s="1"/>
  <c r="D60" i="3"/>
  <c r="C80" i="18" s="1"/>
  <c r="H99" i="3"/>
  <c r="G40" i="18" s="1"/>
  <c r="Y52" i="11"/>
  <c r="E134" i="3"/>
  <c r="I135" i="3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H33" i="3"/>
  <c r="G96" i="18" s="1"/>
  <c r="F132" i="3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E85" i="11"/>
  <c r="AB48" i="11"/>
  <c r="C113" i="3"/>
  <c r="B13" i="18" s="1"/>
  <c r="C60" i="3"/>
  <c r="B80" i="18" s="1"/>
  <c r="AE52" i="11"/>
  <c r="D124" i="3"/>
  <c r="G70" i="3"/>
  <c r="F10" i="18" s="1"/>
  <c r="G20" i="3"/>
  <c r="F5" i="18" s="1"/>
  <c r="I53" i="3"/>
  <c r="H20" i="18" s="1"/>
  <c r="I119" i="3"/>
  <c r="G111" i="3"/>
  <c r="F60" i="18" s="1"/>
  <c r="G77" i="3"/>
  <c r="F81" i="18" s="1"/>
  <c r="G32" i="3"/>
  <c r="F95" i="18" s="1"/>
  <c r="E122" i="3"/>
  <c r="E111" i="3"/>
  <c r="D60" i="18" s="1"/>
  <c r="I16" i="3"/>
  <c r="AD52" i="11"/>
  <c r="I77" i="3"/>
  <c r="D100" i="3"/>
  <c r="C24" i="18" s="1"/>
  <c r="I68" i="3"/>
  <c r="H22" i="18" s="1"/>
  <c r="I8" i="3"/>
  <c r="H90" i="18" s="1"/>
  <c r="I80" i="3"/>
  <c r="H38" i="18" s="1"/>
  <c r="I66" i="3"/>
  <c r="E71" i="3"/>
  <c r="D11" i="18" s="1"/>
  <c r="E92" i="3"/>
  <c r="D39" i="18" s="1"/>
  <c r="E9" i="3"/>
  <c r="D68" i="18" s="1"/>
  <c r="G41" i="3"/>
  <c r="F6" i="18" s="1"/>
  <c r="C7" i="3"/>
  <c r="B47" i="18" s="1"/>
  <c r="I132" i="3"/>
  <c r="E132" i="3"/>
  <c r="F69" i="3"/>
  <c r="E57" i="18" s="1"/>
  <c r="G122" i="3"/>
  <c r="E133" i="3"/>
  <c r="F124" i="3"/>
  <c r="F131" i="3"/>
  <c r="E108" i="18" s="1"/>
  <c r="E102" i="3"/>
  <c r="D59" i="18" s="1"/>
  <c r="E123" i="3"/>
  <c r="G100" i="3"/>
  <c r="F24" i="18" s="1"/>
  <c r="I82" i="3"/>
  <c r="H12" i="18" s="1"/>
  <c r="C80" i="3"/>
  <c r="B38" i="18" s="1"/>
  <c r="D71" i="3"/>
  <c r="C11" i="18" s="1"/>
  <c r="H69" i="3"/>
  <c r="G57" i="18" s="1"/>
  <c r="H144" i="3"/>
  <c r="G15" i="18" s="1"/>
  <c r="D25" i="3"/>
  <c r="C31" i="18" s="1"/>
  <c r="D132" i="3"/>
  <c r="G112" i="3"/>
  <c r="F61" i="18" s="1"/>
  <c r="Z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F150" i="3"/>
  <c r="E109" i="18" s="1"/>
  <c r="F22" i="3"/>
  <c r="E93" i="18" s="1"/>
  <c r="G132" i="3"/>
  <c r="G24" i="3"/>
  <c r="F72" i="18" s="1"/>
  <c r="D39" i="3"/>
  <c r="C51" i="18" s="1"/>
  <c r="E56" i="3"/>
  <c r="D56" i="18" s="1"/>
  <c r="G79" i="3"/>
  <c r="F99" i="18" s="1"/>
  <c r="E113" i="3"/>
  <c r="D13" i="18" s="1"/>
  <c r="F51" i="3"/>
  <c r="E36" i="18" s="1"/>
  <c r="E82" i="3"/>
  <c r="D12" i="18" s="1"/>
  <c r="AA82" i="11"/>
  <c r="AG82" i="11"/>
  <c r="AE82" i="11"/>
  <c r="AB82" i="11"/>
  <c r="AC82" i="11"/>
  <c r="AF82" i="11"/>
  <c r="Z82" i="11"/>
  <c r="X82" i="11"/>
  <c r="AD82" i="11"/>
  <c r="AH82" i="11"/>
  <c r="Y82" i="11"/>
  <c r="AH25" i="11"/>
  <c r="AG25" i="11"/>
  <c r="AF25" i="11"/>
  <c r="AE25" i="11"/>
  <c r="AD25" i="11"/>
  <c r="AC25" i="11"/>
  <c r="Z25" i="11"/>
  <c r="Y25" i="11"/>
  <c r="AA25" i="11"/>
  <c r="AB25" i="11"/>
  <c r="X25" i="11"/>
  <c r="AH7" i="11"/>
  <c r="AG7" i="11"/>
  <c r="AF7" i="11"/>
  <c r="AE7" i="11"/>
  <c r="AD7" i="11"/>
  <c r="AC7" i="11"/>
  <c r="AB7" i="11"/>
  <c r="AA7" i="11"/>
  <c r="Y7" i="11"/>
  <c r="Z7" i="11"/>
  <c r="X7" i="11"/>
  <c r="AH88" i="11"/>
  <c r="AG88" i="11"/>
  <c r="AF88" i="11"/>
  <c r="AE88" i="11"/>
  <c r="AD88" i="11"/>
  <c r="AC88" i="11"/>
  <c r="AB88" i="11"/>
  <c r="Z88" i="11"/>
  <c r="Y88" i="11"/>
  <c r="AA88" i="11"/>
  <c r="X88" i="11"/>
  <c r="AH5" i="11"/>
  <c r="AF5" i="11"/>
  <c r="AD5" i="11"/>
  <c r="AA5" i="11"/>
  <c r="AG5" i="11"/>
  <c r="AE5" i="11"/>
  <c r="AC5" i="11"/>
  <c r="Z5" i="11"/>
  <c r="X5" i="11"/>
  <c r="AB5" i="11"/>
  <c r="Y5" i="11"/>
  <c r="AH78" i="11"/>
  <c r="AG78" i="11"/>
  <c r="AF78" i="11"/>
  <c r="AE78" i="11"/>
  <c r="AD78" i="11"/>
  <c r="AC78" i="11"/>
  <c r="AB78" i="11"/>
  <c r="AA78" i="11"/>
  <c r="X78" i="11"/>
  <c r="Y78" i="11"/>
  <c r="Z78" i="11"/>
  <c r="AH73" i="11"/>
  <c r="AG73" i="11"/>
  <c r="AF73" i="11"/>
  <c r="AE73" i="11"/>
  <c r="AD73" i="11"/>
  <c r="AA73" i="11"/>
  <c r="AB73" i="11"/>
  <c r="Z73" i="11"/>
  <c r="Y73" i="11"/>
  <c r="X73" i="11"/>
  <c r="AC73" i="11"/>
  <c r="AH53" i="11"/>
  <c r="AF53" i="11"/>
  <c r="AD53" i="11"/>
  <c r="AB53" i="11"/>
  <c r="AC53" i="11"/>
  <c r="AA53" i="11"/>
  <c r="AG53" i="11"/>
  <c r="AE53" i="11"/>
  <c r="X53" i="11"/>
  <c r="Z53" i="11"/>
  <c r="Y53" i="11"/>
  <c r="AC26" i="11"/>
  <c r="AH26" i="11"/>
  <c r="AF26" i="11"/>
  <c r="AD26" i="11"/>
  <c r="AA26" i="11"/>
  <c r="AE26" i="11"/>
  <c r="AB26" i="11"/>
  <c r="Y26" i="11"/>
  <c r="Z26" i="11"/>
  <c r="AG26" i="11"/>
  <c r="X26" i="11"/>
  <c r="AH17" i="11"/>
  <c r="AG17" i="11"/>
  <c r="AF17" i="11"/>
  <c r="AE17" i="11"/>
  <c r="AD17" i="11"/>
  <c r="AA17" i="11"/>
  <c r="AB17" i="11"/>
  <c r="AC17" i="11"/>
  <c r="H98" i="20" s="1"/>
  <c r="G83" i="23" s="1"/>
  <c r="Z17" i="11"/>
  <c r="Y17" i="11"/>
  <c r="X17" i="11"/>
  <c r="AB68" i="11"/>
  <c r="AF68" i="11"/>
  <c r="AG68" i="11"/>
  <c r="Z68" i="11"/>
  <c r="X68" i="11"/>
  <c r="AA68" i="11"/>
  <c r="AE68" i="11"/>
  <c r="AD68" i="11"/>
  <c r="AC68" i="11"/>
  <c r="AH68" i="11"/>
  <c r="Y68" i="11"/>
  <c r="AH42" i="11"/>
  <c r="AF42" i="11"/>
  <c r="AD42" i="11"/>
  <c r="AB42" i="11"/>
  <c r="AA42" i="11"/>
  <c r="AC42" i="11"/>
  <c r="AG42" i="11"/>
  <c r="AE42" i="11"/>
  <c r="Y42" i="11"/>
  <c r="X42" i="11"/>
  <c r="Z42" i="11"/>
  <c r="AC90" i="11"/>
  <c r="AA90" i="11"/>
  <c r="AH90" i="11"/>
  <c r="AF90" i="11"/>
  <c r="AD90" i="11"/>
  <c r="AB90" i="11"/>
  <c r="AE90" i="11"/>
  <c r="Z90" i="11"/>
  <c r="E151" i="20" s="1"/>
  <c r="Y90" i="11"/>
  <c r="AG90" i="11"/>
  <c r="X90" i="11"/>
  <c r="AG50" i="11"/>
  <c r="AE50" i="11"/>
  <c r="AC50" i="11"/>
  <c r="AF50" i="11"/>
  <c r="AD50" i="11"/>
  <c r="AB50" i="11"/>
  <c r="AH50" i="11"/>
  <c r="AA50" i="11"/>
  <c r="Z50" i="11"/>
  <c r="X50" i="11"/>
  <c r="Y50" i="11"/>
  <c r="AH9" i="11"/>
  <c r="AG9" i="11"/>
  <c r="AF9" i="11"/>
  <c r="K20" i="20" s="1"/>
  <c r="J5" i="23" s="1"/>
  <c r="AE9" i="11"/>
  <c r="AD9" i="11"/>
  <c r="AB9" i="11"/>
  <c r="AA9" i="11"/>
  <c r="AC9" i="11"/>
  <c r="Y9" i="11"/>
  <c r="X9" i="11"/>
  <c r="Z9" i="11"/>
  <c r="AH43" i="11"/>
  <c r="AF43" i="11"/>
  <c r="AD43" i="11"/>
  <c r="AB43" i="11"/>
  <c r="AA43" i="11"/>
  <c r="Z43" i="11"/>
  <c r="X43" i="11"/>
  <c r="AG43" i="11"/>
  <c r="AE43" i="11"/>
  <c r="AC43" i="11"/>
  <c r="Y43" i="11"/>
  <c r="AH41" i="11"/>
  <c r="AG41" i="11"/>
  <c r="AF41" i="11"/>
  <c r="AE41" i="11"/>
  <c r="AD41" i="11"/>
  <c r="AB41" i="11"/>
  <c r="AA41" i="11"/>
  <c r="AC41" i="11"/>
  <c r="Z41" i="11"/>
  <c r="Y41" i="11"/>
  <c r="X41" i="11"/>
  <c r="AG18" i="11"/>
  <c r="AE18" i="11"/>
  <c r="AA18" i="11"/>
  <c r="AB18" i="11"/>
  <c r="AF18" i="11"/>
  <c r="Z18" i="11"/>
  <c r="X18" i="11"/>
  <c r="AC18" i="11"/>
  <c r="AH18" i="11"/>
  <c r="AD18" i="11"/>
  <c r="Y18" i="11"/>
  <c r="AH47" i="11"/>
  <c r="AG47" i="11"/>
  <c r="AF47" i="11"/>
  <c r="AE47" i="11"/>
  <c r="AD47" i="11"/>
  <c r="AC47" i="11"/>
  <c r="AB47" i="11"/>
  <c r="AA47" i="11"/>
  <c r="F68" i="20" s="1"/>
  <c r="E22" i="23" s="1"/>
  <c r="Z47" i="11"/>
  <c r="Y47" i="11"/>
  <c r="X47" i="11"/>
  <c r="AA84" i="11"/>
  <c r="AB84" i="11"/>
  <c r="AH84" i="11"/>
  <c r="AD84" i="11"/>
  <c r="AE84" i="11"/>
  <c r="AC84" i="11"/>
  <c r="Y84" i="11"/>
  <c r="AG84" i="11"/>
  <c r="AF84" i="11"/>
  <c r="Z84" i="11"/>
  <c r="X84" i="11"/>
  <c r="AH16" i="11"/>
  <c r="AG16" i="11"/>
  <c r="AF16" i="11"/>
  <c r="AE16" i="11"/>
  <c r="AD16" i="11"/>
  <c r="AC16" i="11"/>
  <c r="AB16" i="11"/>
  <c r="AA16" i="11"/>
  <c r="Z16" i="11"/>
  <c r="Y16" i="11"/>
  <c r="X16" i="11"/>
  <c r="AH89" i="11"/>
  <c r="AG89" i="11"/>
  <c r="AF89" i="11"/>
  <c r="AE89" i="11"/>
  <c r="AD89" i="11"/>
  <c r="Z89" i="11"/>
  <c r="Y89" i="11"/>
  <c r="AB89" i="11"/>
  <c r="G150" i="20" s="1"/>
  <c r="AA89" i="11"/>
  <c r="F150" i="20" s="1"/>
  <c r="AC89" i="11"/>
  <c r="AH58" i="11"/>
  <c r="AF58" i="11"/>
  <c r="AD58" i="11"/>
  <c r="AC58" i="11"/>
  <c r="AE58" i="11"/>
  <c r="AG58" i="11"/>
  <c r="Y58" i="11"/>
  <c r="Z58" i="11"/>
  <c r="X58" i="11"/>
  <c r="AB58" i="11"/>
  <c r="AA58" i="11"/>
  <c r="AH65" i="11"/>
  <c r="AG65" i="11"/>
  <c r="AF65" i="11"/>
  <c r="AE65" i="11"/>
  <c r="AD65" i="11"/>
  <c r="AC65" i="11"/>
  <c r="AA65" i="11"/>
  <c r="AB65" i="11"/>
  <c r="Z65" i="11"/>
  <c r="Y65" i="11"/>
  <c r="X65" i="11"/>
  <c r="AH22" i="11"/>
  <c r="AG22" i="11"/>
  <c r="AF22" i="11"/>
  <c r="AE22" i="11"/>
  <c r="AD22" i="11"/>
  <c r="AC22" i="11"/>
  <c r="AB22" i="11"/>
  <c r="AA22" i="11"/>
  <c r="X22" i="11"/>
  <c r="Z22" i="11"/>
  <c r="Y22" i="11"/>
  <c r="AB3" i="11"/>
  <c r="AC3" i="11"/>
  <c r="AA3" i="11"/>
  <c r="AH3" i="11"/>
  <c r="AF3" i="11"/>
  <c r="K120" i="20" s="1"/>
  <c r="J105" i="23" s="1"/>
  <c r="AD3" i="11"/>
  <c r="AE3" i="11"/>
  <c r="Z3" i="11"/>
  <c r="Y3" i="11"/>
  <c r="AG3" i="11"/>
  <c r="X3" i="11"/>
  <c r="Z10" i="11"/>
  <c r="AH10" i="11"/>
  <c r="AF10" i="11"/>
  <c r="AD10" i="11"/>
  <c r="AA10" i="11"/>
  <c r="AG10" i="11"/>
  <c r="AB10" i="11"/>
  <c r="AE10" i="11"/>
  <c r="Y10" i="11"/>
  <c r="X10" i="11"/>
  <c r="AC10" i="11"/>
  <c r="AA4" i="11"/>
  <c r="AB4" i="11"/>
  <c r="Z4" i="11"/>
  <c r="AF4" i="11"/>
  <c r="AG4" i="11"/>
  <c r="AC4" i="11"/>
  <c r="X4" i="11"/>
  <c r="AD4" i="11"/>
  <c r="AH4" i="11"/>
  <c r="AE4" i="11"/>
  <c r="Y4" i="11"/>
  <c r="AG13" i="11"/>
  <c r="AE13" i="11"/>
  <c r="AB13" i="11"/>
  <c r="AC13" i="11"/>
  <c r="AH13" i="11"/>
  <c r="AF13" i="11"/>
  <c r="AD13" i="11"/>
  <c r="X13" i="11"/>
  <c r="AA13" i="11"/>
  <c r="Y13" i="11"/>
  <c r="Z13" i="11"/>
  <c r="AG77" i="11"/>
  <c r="AE77" i="11"/>
  <c r="AB77" i="11"/>
  <c r="AC77" i="11"/>
  <c r="AH77" i="11"/>
  <c r="AF77" i="11"/>
  <c r="AD77" i="11"/>
  <c r="X77" i="11"/>
  <c r="Z77" i="11"/>
  <c r="AA77" i="11"/>
  <c r="Y77" i="11"/>
  <c r="AB20" i="11"/>
  <c r="AH20" i="11"/>
  <c r="AD20" i="11"/>
  <c r="AE20" i="11"/>
  <c r="AF20" i="11"/>
  <c r="Y20" i="11"/>
  <c r="AG20" i="11"/>
  <c r="AC20" i="11"/>
  <c r="Z20" i="11"/>
  <c r="X20" i="11"/>
  <c r="AA20" i="11"/>
  <c r="AH38" i="11"/>
  <c r="M54" i="20" s="1"/>
  <c r="L54" i="23" s="1"/>
  <c r="AG38" i="11"/>
  <c r="L54" i="20" s="1"/>
  <c r="K54" i="23" s="1"/>
  <c r="AF38" i="11"/>
  <c r="K54" i="20" s="1"/>
  <c r="J54" i="23" s="1"/>
  <c r="AE38" i="11"/>
  <c r="J54" i="20" s="1"/>
  <c r="I54" i="23" s="1"/>
  <c r="AD38" i="11"/>
  <c r="I54" i="20" s="1"/>
  <c r="H54" i="23" s="1"/>
  <c r="AC38" i="11"/>
  <c r="H54" i="20" s="1"/>
  <c r="G54" i="23" s="1"/>
  <c r="AB38" i="11"/>
  <c r="G54" i="20" s="1"/>
  <c r="F54" i="23" s="1"/>
  <c r="X38" i="11"/>
  <c r="C54" i="20" s="1"/>
  <c r="B54" i="23" s="1"/>
  <c r="AA38" i="11"/>
  <c r="F54" i="20" s="1"/>
  <c r="E54" i="23" s="1"/>
  <c r="Y38" i="11"/>
  <c r="D54" i="20" s="1"/>
  <c r="C54" i="23" s="1"/>
  <c r="Z38" i="11"/>
  <c r="E54" i="20" s="1"/>
  <c r="D54" i="23" s="1"/>
  <c r="AH55" i="11"/>
  <c r="AG55" i="11"/>
  <c r="AF55" i="11"/>
  <c r="AE55" i="11"/>
  <c r="AD55" i="11"/>
  <c r="AC55" i="11"/>
  <c r="AB55" i="11"/>
  <c r="AA55" i="11"/>
  <c r="Z55" i="11"/>
  <c r="Y55" i="11"/>
  <c r="X55" i="11"/>
  <c r="AH79" i="11"/>
  <c r="AG79" i="11"/>
  <c r="AF79" i="11"/>
  <c r="AE79" i="11"/>
  <c r="AD79" i="11"/>
  <c r="AC79" i="11"/>
  <c r="AB79" i="11"/>
  <c r="AA79" i="11"/>
  <c r="Z79" i="11"/>
  <c r="Y79" i="11"/>
  <c r="X79" i="11"/>
  <c r="AH64" i="11"/>
  <c r="AG64" i="11"/>
  <c r="L100" i="20" s="1"/>
  <c r="K24" i="23" s="1"/>
  <c r="AF64" i="11"/>
  <c r="AE64" i="11"/>
  <c r="AD64" i="11"/>
  <c r="AC64" i="11"/>
  <c r="AB64" i="11"/>
  <c r="AA64" i="11"/>
  <c r="Z64" i="11"/>
  <c r="Y64" i="11"/>
  <c r="X64" i="11"/>
  <c r="AH54" i="11"/>
  <c r="AG54" i="11"/>
  <c r="AF54" i="11"/>
  <c r="AE54" i="11"/>
  <c r="AD54" i="11"/>
  <c r="AC54" i="11"/>
  <c r="AB54" i="11"/>
  <c r="X54" i="11"/>
  <c r="Z54" i="11"/>
  <c r="AA54" i="11"/>
  <c r="Y54" i="11"/>
  <c r="AG61" i="11"/>
  <c r="AE61" i="11"/>
  <c r="AA61" i="11"/>
  <c r="AH61" i="11"/>
  <c r="AF61" i="11"/>
  <c r="AD61" i="11"/>
  <c r="X61" i="11"/>
  <c r="AC61" i="11"/>
  <c r="Y61" i="11"/>
  <c r="AB61" i="11"/>
  <c r="Z61" i="11"/>
  <c r="AH57" i="11"/>
  <c r="M112" i="20" s="1"/>
  <c r="L61" i="23" s="1"/>
  <c r="AG57" i="11"/>
  <c r="AF57" i="11"/>
  <c r="AE57" i="11"/>
  <c r="AD57" i="11"/>
  <c r="AB57" i="11"/>
  <c r="AC57" i="11"/>
  <c r="Z57" i="11"/>
  <c r="Y57" i="11"/>
  <c r="X57" i="11"/>
  <c r="AA57" i="11"/>
  <c r="AH87" i="11"/>
  <c r="AG87" i="11"/>
  <c r="AF87" i="11"/>
  <c r="AE87" i="11"/>
  <c r="AD87" i="11"/>
  <c r="AC87" i="11"/>
  <c r="AB87" i="11"/>
  <c r="Z87" i="11"/>
  <c r="Y87" i="11"/>
  <c r="X87" i="11"/>
  <c r="AA87" i="11"/>
  <c r="AH30" i="11"/>
  <c r="AG30" i="11"/>
  <c r="AF30" i="11"/>
  <c r="AE30" i="11"/>
  <c r="AD30" i="11"/>
  <c r="AC30" i="11"/>
  <c r="AB30" i="11"/>
  <c r="AA30" i="11"/>
  <c r="X30" i="11"/>
  <c r="Y30" i="11"/>
  <c r="D41" i="20" s="1"/>
  <c r="C6" i="23" s="1"/>
  <c r="Z30" i="11"/>
  <c r="AG60" i="11"/>
  <c r="AA60" i="11"/>
  <c r="AH60" i="11"/>
  <c r="AD60" i="11"/>
  <c r="AC60" i="11"/>
  <c r="Y60" i="11"/>
  <c r="AB60" i="11"/>
  <c r="Z60" i="11"/>
  <c r="X60" i="11"/>
  <c r="AE60" i="11"/>
  <c r="AF60" i="11"/>
  <c r="AG19" i="11"/>
  <c r="AE19" i="11"/>
  <c r="AA19" i="11"/>
  <c r="AC19" i="11"/>
  <c r="AB19" i="11"/>
  <c r="Y19" i="11"/>
  <c r="Z19" i="11"/>
  <c r="X19" i="11"/>
  <c r="C25" i="20" s="1"/>
  <c r="B31" i="23" s="1"/>
  <c r="AD19" i="11"/>
  <c r="AH19" i="11"/>
  <c r="AF19" i="11"/>
  <c r="AH69" i="11"/>
  <c r="AF69" i="11"/>
  <c r="AD69" i="11"/>
  <c r="AG69" i="11"/>
  <c r="AE69" i="11"/>
  <c r="AC69" i="11"/>
  <c r="X69" i="11"/>
  <c r="AB69" i="11"/>
  <c r="Y69" i="11"/>
  <c r="Z69" i="11"/>
  <c r="AA69" i="11"/>
  <c r="AH24" i="11"/>
  <c r="M35" i="20" s="1"/>
  <c r="L32" i="23" s="1"/>
  <c r="AG24" i="11"/>
  <c r="L35" i="20" s="1"/>
  <c r="K32" i="23" s="1"/>
  <c r="AF24" i="11"/>
  <c r="K35" i="20" s="1"/>
  <c r="J32" i="23" s="1"/>
  <c r="AE24" i="11"/>
  <c r="J35" i="20" s="1"/>
  <c r="I32" i="23" s="1"/>
  <c r="AD24" i="11"/>
  <c r="I35" i="20" s="1"/>
  <c r="H32" i="23" s="1"/>
  <c r="AC24" i="11"/>
  <c r="H35" i="20" s="1"/>
  <c r="G32" i="23" s="1"/>
  <c r="AB24" i="11"/>
  <c r="G35" i="20" s="1"/>
  <c r="F32" i="23" s="1"/>
  <c r="AA24" i="11"/>
  <c r="F35" i="20" s="1"/>
  <c r="E32" i="23" s="1"/>
  <c r="Z24" i="11"/>
  <c r="E35" i="20" s="1"/>
  <c r="D32" i="23" s="1"/>
  <c r="Y24" i="11"/>
  <c r="D35" i="20" s="1"/>
  <c r="C32" i="23" s="1"/>
  <c r="X24" i="11"/>
  <c r="C35" i="20" s="1"/>
  <c r="B32" i="23" s="1"/>
  <c r="AG45" i="11"/>
  <c r="AE45" i="11"/>
  <c r="AH45" i="11"/>
  <c r="AF45" i="11"/>
  <c r="AD45" i="11"/>
  <c r="AB45" i="11"/>
  <c r="AA45" i="11"/>
  <c r="X45" i="11"/>
  <c r="Y45" i="11"/>
  <c r="Z45" i="11"/>
  <c r="AC45" i="11"/>
  <c r="E89" i="18" l="1"/>
  <c r="F12" i="3"/>
  <c r="L125" i="20"/>
  <c r="K14" i="23" s="1"/>
  <c r="F51" i="20"/>
  <c r="E36" i="23" s="1"/>
  <c r="H82" i="20"/>
  <c r="G12" i="23" s="1"/>
  <c r="K38" i="20"/>
  <c r="J50" i="23" s="1"/>
  <c r="D40" i="20"/>
  <c r="C52" i="23" s="1"/>
  <c r="B7" i="18"/>
  <c r="G50" i="20"/>
  <c r="F35" i="23" s="1"/>
  <c r="M7" i="20"/>
  <c r="L47" i="23" s="1"/>
  <c r="F103" i="20"/>
  <c r="E41" i="23" s="1"/>
  <c r="J122" i="20"/>
  <c r="I42" i="23" s="1"/>
  <c r="I121" i="20"/>
  <c r="H106" i="23" s="1"/>
  <c r="M99" i="20"/>
  <c r="L40" i="23" s="1"/>
  <c r="E113" i="20"/>
  <c r="D13" i="23" s="1"/>
  <c r="H60" i="20"/>
  <c r="G80" i="23" s="1"/>
  <c r="K9" i="20"/>
  <c r="J68" i="23" s="1"/>
  <c r="I70" i="20"/>
  <c r="H10" i="23" s="1"/>
  <c r="D52" i="20"/>
  <c r="C73" i="23" s="1"/>
  <c r="K49" i="20"/>
  <c r="J34" i="23" s="1"/>
  <c r="K17" i="20"/>
  <c r="J92" i="23" s="1"/>
  <c r="M77" i="20"/>
  <c r="L81" i="23" s="1"/>
  <c r="M39" i="20"/>
  <c r="L51" i="23" s="1"/>
  <c r="C56" i="20"/>
  <c r="B56" i="23" s="1"/>
  <c r="I69" i="20"/>
  <c r="H57" i="23" s="1"/>
  <c r="E18" i="20"/>
  <c r="D69" i="23" s="1"/>
  <c r="K39" i="20"/>
  <c r="J51" i="23" s="1"/>
  <c r="I141" i="20"/>
  <c r="H85" i="23" s="1"/>
  <c r="H68" i="20"/>
  <c r="G22" i="23" s="1"/>
  <c r="J131" i="20"/>
  <c r="I108" i="23" s="1"/>
  <c r="E42" i="20"/>
  <c r="D7" i="23" s="1"/>
  <c r="C88" i="20"/>
  <c r="B100" i="23" s="1"/>
  <c r="F43" i="20"/>
  <c r="E53" i="23" s="1"/>
  <c r="C16" i="20"/>
  <c r="B91" i="23" s="1"/>
  <c r="D34" i="20"/>
  <c r="C97" i="23" s="1"/>
  <c r="F8" i="20"/>
  <c r="E90" i="23" s="1"/>
  <c r="M9" i="20"/>
  <c r="L68" i="23" s="1"/>
  <c r="K151" i="20"/>
  <c r="J64" i="23" s="1"/>
  <c r="C9" i="20"/>
  <c r="B68" i="23" s="1"/>
  <c r="E102" i="20"/>
  <c r="D59" i="23" s="1"/>
  <c r="L32" i="20"/>
  <c r="K95" i="23" s="1"/>
  <c r="I151" i="20"/>
  <c r="H34" i="20"/>
  <c r="G97" i="23" s="1"/>
  <c r="F69" i="20"/>
  <c r="E57" i="23" s="1"/>
  <c r="D131" i="20"/>
  <c r="C108" i="23" s="1"/>
  <c r="M34" i="20"/>
  <c r="L97" i="23" s="1"/>
  <c r="I41" i="20"/>
  <c r="H6" i="23" s="1"/>
  <c r="M102" i="20"/>
  <c r="L59" i="23" s="1"/>
  <c r="K150" i="20"/>
  <c r="J109" i="23" s="1"/>
  <c r="M134" i="20"/>
  <c r="L75" i="23" s="1"/>
  <c r="J66" i="20"/>
  <c r="I98" i="23" s="1"/>
  <c r="M150" i="20"/>
  <c r="L109" i="23" s="1"/>
  <c r="I42" i="20"/>
  <c r="H7" i="23" s="1"/>
  <c r="D43" i="20"/>
  <c r="C53" i="23" s="1"/>
  <c r="E67" i="20"/>
  <c r="D21" i="23" s="1"/>
  <c r="K142" i="20"/>
  <c r="J43" i="23" s="1"/>
  <c r="K134" i="20"/>
  <c r="J75" i="23" s="1"/>
  <c r="F131" i="20"/>
  <c r="E108" i="23" s="1"/>
  <c r="D151" i="20"/>
  <c r="C64" i="23" s="1"/>
  <c r="I150" i="20"/>
  <c r="J42" i="20"/>
  <c r="I7" i="23" s="1"/>
  <c r="C78" i="20"/>
  <c r="B82" i="23" s="1"/>
  <c r="H67" i="20"/>
  <c r="G21" i="23" s="1"/>
  <c r="J88" i="20"/>
  <c r="I100" i="23" s="1"/>
  <c r="M142" i="20"/>
  <c r="L43" i="23" s="1"/>
  <c r="K69" i="20"/>
  <c r="J57" i="23" s="1"/>
  <c r="C151" i="20"/>
  <c r="B64" i="23" s="1"/>
  <c r="I131" i="20"/>
  <c r="H108" i="23" s="1"/>
  <c r="J102" i="20"/>
  <c r="I59" i="23" s="1"/>
  <c r="G78" i="20"/>
  <c r="F82" i="23" s="1"/>
  <c r="E43" i="20"/>
  <c r="D53" i="23" s="1"/>
  <c r="I34" i="20"/>
  <c r="H97" i="23" s="1"/>
  <c r="D142" i="20"/>
  <c r="C43" i="23" s="1"/>
  <c r="G102" i="20"/>
  <c r="F59" i="23" s="1"/>
  <c r="F151" i="20"/>
  <c r="F153" i="20" s="1"/>
  <c r="M21" i="20"/>
  <c r="L70" i="23" s="1"/>
  <c r="C67" i="20"/>
  <c r="B21" i="23" s="1"/>
  <c r="D102" i="20"/>
  <c r="C59" i="23" s="1"/>
  <c r="H151" i="20"/>
  <c r="G64" i="23" s="1"/>
  <c r="G21" i="20"/>
  <c r="F70" i="23" s="1"/>
  <c r="K102" i="20"/>
  <c r="J59" i="23" s="1"/>
  <c r="J67" i="20"/>
  <c r="I21" i="23" s="1"/>
  <c r="I67" i="20"/>
  <c r="H21" i="23" s="1"/>
  <c r="M32" i="20"/>
  <c r="L95" i="23" s="1"/>
  <c r="I43" i="20"/>
  <c r="H53" i="23" s="1"/>
  <c r="L77" i="20"/>
  <c r="K81" i="23" s="1"/>
  <c r="F50" i="20"/>
  <c r="E35" i="23" s="1"/>
  <c r="M131" i="20"/>
  <c r="L108" i="23" s="1"/>
  <c r="C21" i="20"/>
  <c r="B70" i="23" s="1"/>
  <c r="D9" i="20"/>
  <c r="C68" i="23" s="1"/>
  <c r="E131" i="20"/>
  <c r="D108" i="23" s="1"/>
  <c r="D134" i="20"/>
  <c r="C75" i="23" s="1"/>
  <c r="K21" i="20"/>
  <c r="J70" i="23" s="1"/>
  <c r="L21" i="20"/>
  <c r="K70" i="23" s="1"/>
  <c r="E32" i="20"/>
  <c r="D95" i="23" s="1"/>
  <c r="K41" i="20"/>
  <c r="J6" i="23" s="1"/>
  <c r="H9" i="20"/>
  <c r="G68" i="23" s="1"/>
  <c r="F102" i="20"/>
  <c r="E59" i="23" s="1"/>
  <c r="E90" i="20"/>
  <c r="D102" i="23" s="1"/>
  <c r="M124" i="20"/>
  <c r="L107" i="23" s="1"/>
  <c r="C69" i="20"/>
  <c r="B57" i="23" s="1"/>
  <c r="F134" i="20"/>
  <c r="E75" i="23" s="1"/>
  <c r="C90" i="20"/>
  <c r="B102" i="23" s="1"/>
  <c r="H132" i="20"/>
  <c r="G26" i="23" s="1"/>
  <c r="K90" i="20"/>
  <c r="J102" i="23" s="1"/>
  <c r="D50" i="20"/>
  <c r="C35" i="23" s="1"/>
  <c r="D132" i="20"/>
  <c r="C26" i="23" s="1"/>
  <c r="L9" i="20"/>
  <c r="K68" i="23" s="1"/>
  <c r="M100" i="20"/>
  <c r="L24" i="23" s="1"/>
  <c r="H102" i="20"/>
  <c r="G59" i="23" s="1"/>
  <c r="C40" i="20"/>
  <c r="B52" i="23" s="1"/>
  <c r="J50" i="20"/>
  <c r="I35" i="23" s="1"/>
  <c r="H150" i="20"/>
  <c r="G109" i="23" s="1"/>
  <c r="E77" i="20"/>
  <c r="D81" i="23" s="1"/>
  <c r="K43" i="20"/>
  <c r="J53" i="23" s="1"/>
  <c r="H142" i="20"/>
  <c r="G43" i="23" s="1"/>
  <c r="L142" i="20"/>
  <c r="K43" i="23" s="1"/>
  <c r="C77" i="20"/>
  <c r="B81" i="23" s="1"/>
  <c r="L40" i="20"/>
  <c r="K52" i="23" s="1"/>
  <c r="J150" i="20"/>
  <c r="I109" i="23" s="1"/>
  <c r="J151" i="20"/>
  <c r="I64" i="23" s="1"/>
  <c r="J132" i="20"/>
  <c r="I26" i="23" s="1"/>
  <c r="F132" i="20"/>
  <c r="E26" i="23" s="1"/>
  <c r="J40" i="20"/>
  <c r="I52" i="23" s="1"/>
  <c r="H134" i="20"/>
  <c r="G75" i="23" s="1"/>
  <c r="H90" i="20"/>
  <c r="G102" i="23" s="1"/>
  <c r="L150" i="20"/>
  <c r="K109" i="23" s="1"/>
  <c r="L43" i="20"/>
  <c r="K53" i="23" s="1"/>
  <c r="C132" i="20"/>
  <c r="B26" i="23" s="1"/>
  <c r="G132" i="20"/>
  <c r="F26" i="23" s="1"/>
  <c r="F40" i="20"/>
  <c r="E52" i="23" s="1"/>
  <c r="J90" i="20"/>
  <c r="I102" i="23" s="1"/>
  <c r="G40" i="20"/>
  <c r="F52" i="23" s="1"/>
  <c r="J77" i="20"/>
  <c r="I81" i="23" s="1"/>
  <c r="E40" i="20"/>
  <c r="D52" i="23" s="1"/>
  <c r="E50" i="20"/>
  <c r="D35" i="23" s="1"/>
  <c r="K50" i="20"/>
  <c r="J35" i="23" s="1"/>
  <c r="M151" i="20"/>
  <c r="D32" i="20"/>
  <c r="C95" i="23" s="1"/>
  <c r="F9" i="20"/>
  <c r="E68" i="23" s="1"/>
  <c r="C102" i="20"/>
  <c r="B59" i="23" s="1"/>
  <c r="I102" i="20"/>
  <c r="H59" i="23" s="1"/>
  <c r="M132" i="20"/>
  <c r="L26" i="23" s="1"/>
  <c r="M90" i="20"/>
  <c r="L102" i="23" s="1"/>
  <c r="L50" i="20"/>
  <c r="K35" i="23" s="1"/>
  <c r="M40" i="20"/>
  <c r="L52" i="23" s="1"/>
  <c r="D77" i="20"/>
  <c r="C81" i="23" s="1"/>
  <c r="I90" i="20"/>
  <c r="H102" i="23" s="1"/>
  <c r="M50" i="20"/>
  <c r="L35" i="23" s="1"/>
  <c r="H40" i="20"/>
  <c r="G52" i="23" s="1"/>
  <c r="I40" i="20"/>
  <c r="H52" i="23" s="1"/>
  <c r="J134" i="20"/>
  <c r="I75" i="23" s="1"/>
  <c r="F90" i="20"/>
  <c r="E102" i="23" s="1"/>
  <c r="I50" i="20"/>
  <c r="H35" i="23" s="1"/>
  <c r="C50" i="20"/>
  <c r="B35" i="23" s="1"/>
  <c r="L90" i="20"/>
  <c r="K102" i="23" s="1"/>
  <c r="D150" i="20"/>
  <c r="L151" i="20"/>
  <c r="K64" i="23" s="1"/>
  <c r="H21" i="20"/>
  <c r="G70" i="23" s="1"/>
  <c r="H77" i="20"/>
  <c r="G81" i="23" s="1"/>
  <c r="E134" i="20"/>
  <c r="D75" i="23" s="1"/>
  <c r="C134" i="20"/>
  <c r="B75" i="23" s="1"/>
  <c r="F77" i="20"/>
  <c r="E81" i="23" s="1"/>
  <c r="D90" i="20"/>
  <c r="C102" i="23" s="1"/>
  <c r="H50" i="20"/>
  <c r="G35" i="23" s="1"/>
  <c r="C150" i="20"/>
  <c r="B109" i="23" s="1"/>
  <c r="B94" i="18"/>
  <c r="D125" i="20"/>
  <c r="C14" i="23" s="1"/>
  <c r="B89" i="18"/>
  <c r="G125" i="20"/>
  <c r="F14" i="23" s="1"/>
  <c r="F125" i="20"/>
  <c r="E14" i="23" s="1"/>
  <c r="G14" i="18"/>
  <c r="D107" i="18"/>
  <c r="E74" i="18"/>
  <c r="H74" i="18"/>
  <c r="D14" i="18"/>
  <c r="B107" i="18"/>
  <c r="G106" i="18"/>
  <c r="F106" i="18"/>
  <c r="D42" i="18"/>
  <c r="G105" i="18"/>
  <c r="D74" i="18"/>
  <c r="E14" i="18"/>
  <c r="E42" i="18"/>
  <c r="B105" i="18"/>
  <c r="E107" i="18"/>
  <c r="C105" i="18"/>
  <c r="F14" i="18"/>
  <c r="H42" i="18"/>
  <c r="B14" i="18"/>
  <c r="G42" i="18"/>
  <c r="H105" i="18"/>
  <c r="F42" i="18"/>
  <c r="F74" i="18"/>
  <c r="C14" i="18"/>
  <c r="G74" i="18"/>
  <c r="F107" i="18"/>
  <c r="C107" i="18"/>
  <c r="H14" i="18"/>
  <c r="I39" i="20"/>
  <c r="H51" i="23" s="1"/>
  <c r="G53" i="20"/>
  <c r="F20" i="23" s="1"/>
  <c r="G151" i="20"/>
  <c r="F64" i="23" s="1"/>
  <c r="E111" i="20"/>
  <c r="D60" i="23" s="1"/>
  <c r="E150" i="20"/>
  <c r="D109" i="23" s="1"/>
  <c r="D62" i="18"/>
  <c r="H83" i="18"/>
  <c r="B26" i="18"/>
  <c r="D63" i="18"/>
  <c r="B63" i="18"/>
  <c r="C104" i="18"/>
  <c r="C74" i="18"/>
  <c r="B108" i="18"/>
  <c r="G26" i="18"/>
  <c r="H84" i="18"/>
  <c r="D26" i="18"/>
  <c r="H81" i="18"/>
  <c r="D108" i="18"/>
  <c r="F75" i="18"/>
  <c r="H26" i="18"/>
  <c r="E26" i="18"/>
  <c r="B62" i="18"/>
  <c r="H89" i="18"/>
  <c r="H91" i="18"/>
  <c r="C63" i="18"/>
  <c r="C108" i="18"/>
  <c r="G108" i="18"/>
  <c r="H75" i="18"/>
  <c r="E62" i="18"/>
  <c r="H63" i="18"/>
  <c r="C75" i="18"/>
  <c r="E63" i="18"/>
  <c r="C62" i="18"/>
  <c r="H104" i="18"/>
  <c r="D75" i="18"/>
  <c r="E75" i="18"/>
  <c r="G62" i="18"/>
  <c r="H100" i="18"/>
  <c r="F63" i="18"/>
  <c r="F26" i="18"/>
  <c r="C26" i="18"/>
  <c r="H98" i="18"/>
  <c r="B75" i="18"/>
  <c r="H34" i="18"/>
  <c r="H62" i="18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M33" i="20"/>
  <c r="L96" i="23" s="1"/>
  <c r="J112" i="20"/>
  <c r="I61" i="23" s="1"/>
  <c r="J111" i="20"/>
  <c r="I60" i="23" s="1"/>
  <c r="E79" i="20"/>
  <c r="D99" i="23" s="1"/>
  <c r="C7" i="20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E41" i="20"/>
  <c r="D6" i="23" s="1"/>
  <c r="H80" i="20"/>
  <c r="G38" i="23" s="1"/>
  <c r="L88" i="20"/>
  <c r="K100" i="23" s="1"/>
  <c r="H131" i="20"/>
  <c r="G108" i="23" s="1"/>
  <c r="C10" i="20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C27" i="3"/>
  <c r="C11" i="3"/>
  <c r="K10" i="3" s="1"/>
  <c r="I153" i="20" l="1"/>
  <c r="H109" i="23"/>
  <c r="I152" i="20"/>
  <c r="U151" i="20" s="1"/>
  <c r="F152" i="20"/>
  <c r="R150" i="20" s="1"/>
  <c r="H64" i="23"/>
  <c r="K153" i="20"/>
  <c r="K152" i="20"/>
  <c r="W151" i="20" s="1"/>
  <c r="E64" i="23"/>
  <c r="L153" i="20"/>
  <c r="C152" i="20"/>
  <c r="O151" i="20" s="1"/>
  <c r="M153" i="20"/>
  <c r="C153" i="20"/>
  <c r="H153" i="20"/>
  <c r="D152" i="20"/>
  <c r="P150" i="20" s="1"/>
  <c r="L152" i="20"/>
  <c r="H152" i="20"/>
  <c r="T150" i="20" s="1"/>
  <c r="L64" i="23"/>
  <c r="J152" i="20"/>
  <c r="V150" i="20" s="1"/>
  <c r="J153" i="20"/>
  <c r="C109" i="23"/>
  <c r="D153" i="20"/>
  <c r="M152" i="20"/>
  <c r="Y150" i="20" s="1"/>
  <c r="K4" i="3"/>
  <c r="S4" i="3" s="1"/>
  <c r="D90" i="23"/>
  <c r="B47" i="23"/>
  <c r="D89" i="23"/>
  <c r="B30" i="23"/>
  <c r="B90" i="23"/>
  <c r="B4" i="23"/>
  <c r="B19" i="23"/>
  <c r="G152" i="20"/>
  <c r="S150" i="20" s="1"/>
  <c r="G153" i="20"/>
  <c r="B89" i="23"/>
  <c r="B108" i="23"/>
  <c r="E152" i="20"/>
  <c r="Q151" i="20" s="1"/>
  <c r="E153" i="20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8" i="3"/>
  <c r="S8" i="3" s="1"/>
  <c r="J90" i="18" s="1"/>
  <c r="U150" i="20" l="1"/>
  <c r="C154" i="20"/>
  <c r="W150" i="20"/>
  <c r="R151" i="20"/>
  <c r="I154" i="20"/>
  <c r="F154" i="20"/>
  <c r="O150" i="20"/>
  <c r="L154" i="20"/>
  <c r="X151" i="20"/>
  <c r="K154" i="20"/>
  <c r="X150" i="20"/>
  <c r="J154" i="20"/>
  <c r="D154" i="20"/>
  <c r="T151" i="20"/>
  <c r="P151" i="20"/>
  <c r="H154" i="20"/>
  <c r="V151" i="20"/>
  <c r="Y151" i="20"/>
  <c r="M154" i="20"/>
  <c r="G154" i="20"/>
  <c r="S151" i="20"/>
  <c r="E154" i="20"/>
  <c r="Q150" i="20"/>
  <c r="J4" i="11" l="1"/>
  <c r="O4" i="11" s="1"/>
  <c r="E5" i="3" s="1"/>
  <c r="D30" i="18" s="1"/>
  <c r="D26" i="3" l="1"/>
  <c r="E26" i="3"/>
  <c r="F26" i="3"/>
  <c r="G26" i="3"/>
  <c r="H26" i="3"/>
  <c r="I26" i="3"/>
  <c r="C26" i="3"/>
  <c r="C28" i="3" s="1"/>
  <c r="D27" i="3"/>
  <c r="E27" i="3"/>
  <c r="F27" i="3"/>
  <c r="G27" i="3"/>
  <c r="H27" i="3"/>
  <c r="I27" i="3"/>
  <c r="B5" i="7" l="1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N22" i="12" l="1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K131" i="3" s="1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AG16" i="3" s="1"/>
  <c r="C12" i="3"/>
  <c r="E12" i="3"/>
  <c r="G12" i="3"/>
  <c r="H12" i="3"/>
  <c r="I12" i="3"/>
  <c r="D11" i="3"/>
  <c r="E11" i="3"/>
  <c r="F11" i="3"/>
  <c r="G11" i="3"/>
  <c r="H11" i="3"/>
  <c r="I11" i="3"/>
  <c r="K31" i="3" l="1"/>
  <c r="S31" i="3" s="1"/>
  <c r="J94" i="18" s="1"/>
  <c r="K42" i="3"/>
  <c r="S42" i="3" s="1"/>
  <c r="J7" i="18" s="1"/>
  <c r="K123" i="3"/>
  <c r="S123" i="3" s="1"/>
  <c r="J74" i="18" s="1"/>
  <c r="N120" i="3"/>
  <c r="V120" i="3" s="1"/>
  <c r="M105" i="18" s="1"/>
  <c r="N121" i="3"/>
  <c r="V121" i="3" s="1"/>
  <c r="M106" i="18" s="1"/>
  <c r="N125" i="3"/>
  <c r="V125" i="3" s="1"/>
  <c r="M14" i="18" s="1"/>
  <c r="N122" i="3"/>
  <c r="V122" i="3" s="1"/>
  <c r="M42" i="18" s="1"/>
  <c r="N123" i="3"/>
  <c r="V123" i="3" s="1"/>
  <c r="M74" i="18" s="1"/>
  <c r="N124" i="3"/>
  <c r="V124" i="3" s="1"/>
  <c r="M107" i="18" s="1"/>
  <c r="K119" i="3"/>
  <c r="S119" i="3" s="1"/>
  <c r="J104" i="18" s="1"/>
  <c r="K122" i="3"/>
  <c r="S122" i="3" s="1"/>
  <c r="J42" i="18" s="1"/>
  <c r="K121" i="3"/>
  <c r="S121" i="3" s="1"/>
  <c r="J106" i="18" s="1"/>
  <c r="K125" i="3"/>
  <c r="S125" i="3" s="1"/>
  <c r="J14" i="18" s="1"/>
  <c r="K120" i="3"/>
  <c r="S120" i="3" s="1"/>
  <c r="J105" i="18" s="1"/>
  <c r="K124" i="3"/>
  <c r="S124" i="3" s="1"/>
  <c r="J107" i="18" s="1"/>
  <c r="L122" i="3"/>
  <c r="T122" i="3" s="1"/>
  <c r="K42" i="18" s="1"/>
  <c r="L121" i="3"/>
  <c r="T121" i="3" s="1"/>
  <c r="K106" i="18" s="1"/>
  <c r="L125" i="3"/>
  <c r="T125" i="3" s="1"/>
  <c r="K14" i="18" s="1"/>
  <c r="L119" i="3"/>
  <c r="T119" i="3" s="1"/>
  <c r="K104" i="18" s="1"/>
  <c r="L120" i="3"/>
  <c r="T120" i="3" s="1"/>
  <c r="K105" i="18" s="1"/>
  <c r="L123" i="3"/>
  <c r="T123" i="3" s="1"/>
  <c r="K74" i="18" s="1"/>
  <c r="L124" i="3"/>
  <c r="T124" i="3" s="1"/>
  <c r="K107" i="18" s="1"/>
  <c r="Q124" i="3"/>
  <c r="Y124" i="3" s="1"/>
  <c r="P107" i="18" s="1"/>
  <c r="Q125" i="3"/>
  <c r="Y125" i="3" s="1"/>
  <c r="P14" i="18" s="1"/>
  <c r="Q122" i="3"/>
  <c r="Y122" i="3" s="1"/>
  <c r="P42" i="18" s="1"/>
  <c r="Q123" i="3"/>
  <c r="Y123" i="3" s="1"/>
  <c r="P74" i="18" s="1"/>
  <c r="Q121" i="3"/>
  <c r="Y121" i="3" s="1"/>
  <c r="P106" i="18" s="1"/>
  <c r="Q120" i="3"/>
  <c r="Y120" i="3" s="1"/>
  <c r="P105" i="18" s="1"/>
  <c r="P124" i="3"/>
  <c r="X124" i="3" s="1"/>
  <c r="O107" i="18" s="1"/>
  <c r="P125" i="3"/>
  <c r="X125" i="3" s="1"/>
  <c r="O14" i="18" s="1"/>
  <c r="P121" i="3"/>
  <c r="X121" i="3" s="1"/>
  <c r="O106" i="18" s="1"/>
  <c r="P122" i="3"/>
  <c r="X122" i="3" s="1"/>
  <c r="O42" i="18" s="1"/>
  <c r="P123" i="3"/>
  <c r="X123" i="3" s="1"/>
  <c r="O74" i="18" s="1"/>
  <c r="P120" i="3"/>
  <c r="X120" i="3" s="1"/>
  <c r="O105" i="18" s="1"/>
  <c r="M121" i="3"/>
  <c r="U121" i="3" s="1"/>
  <c r="L106" i="18" s="1"/>
  <c r="M120" i="3"/>
  <c r="U120" i="3" s="1"/>
  <c r="L105" i="18" s="1"/>
  <c r="M124" i="3"/>
  <c r="U124" i="3" s="1"/>
  <c r="L107" i="18" s="1"/>
  <c r="M122" i="3"/>
  <c r="U122" i="3" s="1"/>
  <c r="L42" i="18" s="1"/>
  <c r="M125" i="3"/>
  <c r="U125" i="3" s="1"/>
  <c r="L14" i="18" s="1"/>
  <c r="M123" i="3"/>
  <c r="U123" i="3" s="1"/>
  <c r="L74" i="18" s="1"/>
  <c r="O120" i="3"/>
  <c r="W120" i="3" s="1"/>
  <c r="N105" i="18" s="1"/>
  <c r="O123" i="3"/>
  <c r="W123" i="3" s="1"/>
  <c r="N74" i="18" s="1"/>
  <c r="O121" i="3"/>
  <c r="W121" i="3" s="1"/>
  <c r="N106" i="18" s="1"/>
  <c r="O124" i="3"/>
  <c r="W124" i="3" s="1"/>
  <c r="N107" i="18" s="1"/>
  <c r="O125" i="3"/>
  <c r="W125" i="3" s="1"/>
  <c r="N14" i="18" s="1"/>
  <c r="O122" i="3"/>
  <c r="W122" i="3" s="1"/>
  <c r="N42" i="18" s="1"/>
  <c r="C4" i="7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X100" i="3" s="1"/>
  <c r="O24" i="18" s="1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V113" i="3" s="1"/>
  <c r="M13" i="18" s="1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Y151" i="3" s="1"/>
  <c r="P64" i="18" s="1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K135" i="3"/>
  <c r="S135" i="3" s="1"/>
  <c r="J63" i="18" s="1"/>
  <c r="B14" i="7"/>
  <c r="S131" i="3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J89" i="18"/>
  <c r="C13" i="3"/>
  <c r="AA4" i="3" s="1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K59" i="3"/>
  <c r="S59" i="3" s="1"/>
  <c r="J37" i="18" s="1"/>
  <c r="U77" i="3"/>
  <c r="L81" i="18" s="1"/>
  <c r="I85" i="3"/>
  <c r="AG77" i="3" s="1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D116" i="3"/>
  <c r="I128" i="3"/>
  <c r="AG119" i="3" s="1"/>
  <c r="E154" i="3"/>
  <c r="I62" i="3"/>
  <c r="I63" i="3" s="1"/>
  <c r="AG49" i="3" s="1"/>
  <c r="I138" i="3"/>
  <c r="H147" i="3"/>
  <c r="H128" i="3"/>
  <c r="H138" i="3"/>
  <c r="E147" i="3"/>
  <c r="I154" i="3"/>
  <c r="K132" i="3"/>
  <c r="S132" i="3" s="1"/>
  <c r="J26" i="18" s="1"/>
  <c r="F106" i="3"/>
  <c r="F138" i="3"/>
  <c r="G154" i="3"/>
  <c r="Y16" i="3"/>
  <c r="P91" i="18" s="1"/>
  <c r="K100" i="3"/>
  <c r="S100" i="3" s="1"/>
  <c r="J24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G62" i="3"/>
  <c r="G63" i="3" s="1"/>
  <c r="T77" i="3"/>
  <c r="K81" i="18" s="1"/>
  <c r="K103" i="3"/>
  <c r="S103" i="3" s="1"/>
  <c r="J41" i="18" s="1"/>
  <c r="C128" i="3"/>
  <c r="AA119" i="3" s="1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AG109" i="3" s="1"/>
  <c r="H106" i="3"/>
  <c r="G116" i="3"/>
  <c r="E106" i="3"/>
  <c r="I106" i="3"/>
  <c r="AG98" i="3" s="1"/>
  <c r="G106" i="3"/>
  <c r="G95" i="3"/>
  <c r="I95" i="3"/>
  <c r="AG88" i="3" s="1"/>
  <c r="E95" i="3"/>
  <c r="D74" i="3"/>
  <c r="H95" i="3"/>
  <c r="I74" i="3"/>
  <c r="AG66" i="3" s="1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AG4" i="3" s="1"/>
  <c r="E13" i="3"/>
  <c r="AD131" i="3" l="1"/>
  <c r="AD134" i="3"/>
  <c r="AD135" i="3"/>
  <c r="AD132" i="3"/>
  <c r="AD133" i="3"/>
  <c r="AE131" i="3"/>
  <c r="AE133" i="3"/>
  <c r="AE134" i="3"/>
  <c r="AE135" i="3"/>
  <c r="AE132" i="3"/>
  <c r="AB135" i="3"/>
  <c r="AB134" i="3"/>
  <c r="AB131" i="3"/>
  <c r="AB133" i="3"/>
  <c r="AB132" i="3"/>
  <c r="AA141" i="3"/>
  <c r="AA142" i="3"/>
  <c r="AA131" i="3"/>
  <c r="AA134" i="3"/>
  <c r="AA132" i="3"/>
  <c r="AA135" i="3"/>
  <c r="AA133" i="3"/>
  <c r="AF134" i="3"/>
  <c r="AF135" i="3"/>
  <c r="AF133" i="3"/>
  <c r="AF132" i="3"/>
  <c r="AF131" i="3"/>
  <c r="AB123" i="3"/>
  <c r="AB119" i="3"/>
  <c r="AC133" i="3"/>
  <c r="AC131" i="3"/>
  <c r="AC135" i="3"/>
  <c r="AC132" i="3"/>
  <c r="AC134" i="3"/>
  <c r="AG131" i="3"/>
  <c r="AG135" i="3"/>
  <c r="AG132" i="3"/>
  <c r="AG133" i="3"/>
  <c r="AG134" i="3"/>
  <c r="AI150" i="20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0" i="24" l="1"/>
  <c r="H16" i="24"/>
  <c r="Q142" i="20"/>
  <c r="AC142" i="20" s="1"/>
  <c r="P43" i="23" s="1"/>
  <c r="AG150" i="20"/>
  <c r="T109" i="23" s="1"/>
  <c r="I95" i="20"/>
  <c r="AS91" i="20" s="1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W111" i="20"/>
  <c r="AI111" i="20" s="1"/>
  <c r="V60" i="23" s="1"/>
  <c r="O8" i="20"/>
  <c r="I8" i="24"/>
  <c r="Y88" i="20"/>
  <c r="AK88" i="20" s="1"/>
  <c r="X100" i="23" s="1"/>
  <c r="U5" i="20"/>
  <c r="AG5" i="20" s="1"/>
  <c r="T30" i="23" s="1"/>
  <c r="C138" i="20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8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S88" i="20" l="1"/>
  <c r="AM9" i="20"/>
  <c r="AM8" i="20"/>
  <c r="AM6" i="20"/>
  <c r="AM5" i="20"/>
  <c r="AM7" i="20"/>
  <c r="AM10" i="20"/>
  <c r="AM4" i="20"/>
  <c r="AO10" i="20"/>
  <c r="AO4" i="20"/>
  <c r="AO141" i="20"/>
  <c r="AS89" i="20"/>
  <c r="AS92" i="20"/>
  <c r="AS90" i="20"/>
  <c r="AA8" i="20"/>
  <c r="N90" i="23" s="1"/>
  <c r="AM133" i="20"/>
  <c r="AM131" i="20"/>
  <c r="AS54" i="20"/>
  <c r="AS51" i="20"/>
  <c r="AS151" i="20"/>
  <c r="AM80" i="20"/>
  <c r="AS57" i="20"/>
  <c r="AU5" i="20"/>
  <c r="AT51" i="20"/>
  <c r="AT60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<sst xmlns="http://schemas.openxmlformats.org/spreadsheetml/2006/main" count="4798" uniqueCount="1411">
  <si>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</si>
  <si>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</si>
  <si>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</si>
  <si>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</si>
  <si>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</si>
  <si>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</si>
  <si>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</si>
  <si>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</si>
  <si>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</si>
  <si>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</si>
  <si>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</si>
  <si>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</si>
  <si>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</si>
  <si>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</si>
  <si>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</si>
  <si>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</si>
  <si>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</si>
  <si>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</si>
  <si>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</si>
  <si>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</si>
  <si>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</si>
  <si>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</si>
  <si>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</si>
  <si>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</si>
  <si>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</si>
  <si>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</si>
  <si>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</si>
  <si>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</si>
  <si>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</si>
  <si>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</si>
  <si>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</si>
  <si>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</si>
  <si>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</si>
  <si>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</si>
  <si>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</si>
  <si>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</si>
  <si>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</si>
  <si>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</si>
  <si>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</si>
  <si>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</si>
  <si>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</si>
  <si>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</si>
  <si>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</si>
  <si>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</si>
  <si>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</si>
  <si>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</si>
  <si>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</si>
  <si>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</si>
  <si>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</si>
  <si>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</si>
  <si>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</si>
  <si>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</si>
  <si>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</si>
  <si>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</si>
  <si>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</si>
  <si>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</si>
  <si>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</si>
  <si>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</si>
  <si>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</si>
  <si>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</si>
  <si>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</si>
  <si>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</si>
  <si>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</si>
  <si>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</si>
  <si>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</si>
  <si>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</si>
  <si>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</si>
  <si>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</si>
  <si>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</si>
  <si>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</si>
  <si>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</si>
  <si>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</si>
  <si>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</si>
  <si>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</si>
  <si>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</si>
  <si>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</si>
  <si>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</si>
  <si>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</si>
  <si>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</si>
  <si>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</si>
  <si>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</si>
  <si>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</si>
  <si>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</si>
  <si>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</si>
  <si>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</si>
  <si>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</si>
  <si>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</si>
  <si>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</si>
  <si>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</si>
  <si>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</si>
  <si>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</si>
  <si>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</si>
  <si>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</si>
  <si>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</si>
  <si>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</si>
  <si>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</si>
  <si>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</si>
  <si>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</si>
  <si>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</si>
  <si>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</si>
  <si>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</si>
  <si>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</si>
  <si>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</si>
  <si>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</si>
  <si>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</si>
  <si>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</si>
  <si>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</si>
  <si>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</si>
  <si>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</si>
  <si>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</si>
  <si>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</si>
  <si>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</si>
  <si>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</si>
  <si>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</si>
  <si>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</si>
  <si>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</si>
  <si>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</si>
  <si>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</si>
  <si>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</si>
  <si>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</si>
  <si>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</si>
  <si>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</si>
  <si>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</si>
  <si>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</si>
  <si>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</si>
  <si>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</si>
  <si>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</si>
  <si>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</si>
  <si>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</si>
  <si>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</si>
  <si>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</si>
  <si>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</si>
  <si>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</si>
  <si>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</si>
  <si>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</si>
  <si>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</si>
  <si>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</si>
  <si>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</si>
  <si>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</si>
  <si>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</si>
  <si>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</si>
  <si>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</si>
  <si>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</si>
  <si>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</si>
  <si>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</si>
  <si>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</si>
  <si>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</si>
  <si>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</si>
  <si>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</si>
  <si>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</si>
  <si>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</si>
  <si>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</si>
  <si>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</si>
  <si>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</si>
  <si>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</si>
  <si>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</si>
  <si>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</si>
  <si>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</si>
  <si>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</si>
  <si>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</si>
  <si>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</si>
  <si>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</si>
  <si>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</si>
  <si>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</si>
  <si>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</si>
  <si>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</si>
  <si>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</si>
  <si>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</si>
  <si>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</si>
  <si>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</si>
  <si>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</si>
  <si>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</si>
  <si>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</si>
  <si>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</si>
  <si>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</si>
  <si>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</si>
  <si>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</si>
  <si>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</si>
  <si>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</si>
  <si>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</si>
  <si>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</si>
  <si>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</si>
  <si>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</si>
  <si>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</si>
  <si>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</si>
  <si>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</si>
  <si>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</si>
  <si>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</si>
  <si>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</si>
  <si>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</si>
  <si>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</si>
  <si>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</si>
  <si>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</si>
  <si>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</si>
  <si>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</si>
  <si>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</si>
  <si>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</si>
  <si>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</si>
  <si>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</si>
  <si>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</si>
  <si>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</si>
  <si>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</si>
  <si>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</si>
  <si>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</si>
  <si>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</si>
  <si>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</si>
  <si>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</si>
  <si>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</si>
  <si>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</si>
  <si>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</si>
  <si>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</si>
  <si>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</si>
  <si>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</si>
  <si>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</si>
  <si>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</si>
  <si>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</si>
  <si>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</si>
  <si>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</si>
  <si>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</si>
  <si>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</si>
  <si>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</si>
  <si>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</si>
  <si>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</si>
  <si>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</si>
  <si>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</si>
  <si>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</si>
  <si>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</si>
  <si>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</si>
  <si>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</si>
  <si>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</si>
  <si>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</si>
  <si>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</si>
  <si>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</si>
  <si>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</si>
  <si>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</si>
  <si>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</si>
  <si>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</si>
  <si>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</si>
  <si>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</si>
  <si>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</si>
  <si>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</si>
  <si>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</si>
  <si>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</si>
  <si>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</si>
  <si>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</si>
  <si>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</si>
  <si>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</si>
  <si>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</si>
  <si>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</si>
  <si>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</si>
  <si>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</si>
  <si>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</si>
  <si>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</si>
  <si>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</si>
  <si>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</si>
  <si>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</si>
  <si>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</si>
  <si>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</si>
  <si>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</si>
  <si>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</si>
  <si>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</si>
  <si>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</si>
  <si>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</si>
  <si>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</si>
  <si>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</si>
  <si>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</si>
  <si>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</si>
  <si>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</si>
  <si>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</si>
  <si>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</si>
  <si>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OP Visit รวม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</si>
  <si>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</si>
  <si>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</si>
  <si>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</si>
  <si>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</si>
  <si>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</si>
  <si>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</si>
  <si>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</si>
  <si>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</si>
  <si>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</si>
  <si>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</si>
  <si>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</si>
  <si>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</si>
  <si>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</si>
  <si>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</si>
  <si>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</si>
  <si>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</si>
  <si>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</si>
  <si>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</si>
  <si>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</si>
  <si>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</si>
  <si>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</si>
  <si>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</si>
  <si>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</si>
  <si>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</si>
  <si>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</si>
  <si>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</si>
  <si>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</si>
  <si>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</si>
  <si>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</si>
  <si>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</si>
  <si>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</si>
  <si>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</si>
  <si>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</si>
  <si>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</si>
  <si>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</si>
  <si>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</si>
  <si>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</si>
  <si>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</si>
  <si>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</si>
  <si>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</si>
  <si>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</si>
  <si>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</si>
  <si>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</si>
  <si>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</si>
  <si>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</si>
  <si>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</si>
  <si>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</si>
  <si>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</si>
  <si>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</si>
  <si>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</si>
  <si>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</si>
  <si>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</si>
  <si>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</si>
  <si>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</si>
  <si>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</si>
  <si>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</si>
  <si>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</si>
  <si>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</si>
  <si>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</si>
  <si>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</si>
  <si>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</si>
  <si>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</si>
  <si>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</si>
  <si>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</si>
  <si>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</si>
  <si>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</si>
  <si>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</si>
  <si>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</si>
  <si>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</si>
  <si>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</si>
  <si>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</si>
  <si>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</si>
  <si>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</si>
  <si>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</si>
  <si>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</si>
  <si>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</si>
  <si>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</si>
  <si>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</si>
  <si>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</si>
  <si>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</si>
  <si>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</si>
  <si>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</si>
  <si>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</si>
  <si>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</si>
  <si>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</si>
  <si>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</si>
  <si>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</si>
  <si>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</si>
  <si>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</si>
  <si>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</si>
  <si>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</si>
  <si>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</si>
  <si>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</si>
  <si>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</si>
  <si>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</si>
  <si>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</si>
  <si>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</si>
  <si>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</si>
  <si>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</si>
  <si>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</si>
  <si>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</si>
  <si>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</si>
  <si>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</si>
  <si>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</si>
  <si>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</si>
  <si>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</si>
  <si>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</si>
  <si>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</si>
  <si>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</si>
  <si>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</si>
  <si>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</si>
  <si>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</si>
  <si>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</si>
  <si>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</si>
  <si>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</si>
  <si>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</si>
  <si>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</si>
  <si>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</si>
  <si>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</si>
  <si>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</si>
  <si>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</si>
  <si>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</si>
  <si>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</si>
  <si>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</si>
  <si>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</si>
  <si>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</si>
  <si>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</si>
  <si>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</si>
  <si>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</si>
  <si>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</si>
  <si>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</si>
  <si>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</si>
  <si>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</si>
  <si>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</si>
  <si>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</si>
  <si>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</si>
  <si>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</si>
  <si>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</si>
  <si>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</si>
  <si>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</si>
  <si>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</si>
  <si>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</si>
  <si>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</si>
  <si>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</si>
  <si>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</si>
  <si>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</si>
  <si>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</si>
  <si>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</si>
  <si>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</si>
  <si>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</si>
  <si>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</si>
  <si>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</si>
  <si>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</si>
  <si>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</si>
  <si>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</si>
  <si>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</si>
  <si>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</si>
  <si>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</si>
  <si>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</si>
  <si>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</si>
  <si>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</si>
  <si>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</si>
  <si>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</si>
  <si>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</si>
  <si>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</si>
  <si>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</si>
  <si>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</si>
  <si>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</si>
  <si>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</si>
  <si>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</si>
  <si>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</si>
  <si>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</si>
  <si>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</si>
  <si>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</si>
  <si>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</si>
  <si>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</si>
  <si>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</si>
  <si>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</si>
  <si>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</si>
  <si>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</si>
  <si>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</si>
  <si>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</si>
  <si>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</si>
  <si>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</si>
  <si>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</si>
  <si>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</si>
  <si>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</si>
  <si>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</si>
  <si>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</si>
  <si>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</si>
  <si>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</si>
  <si>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</si>
  <si>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</si>
  <si>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</si>
  <si>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</si>
  <si>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</si>
  <si>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</si>
  <si>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</si>
  <si>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</si>
  <si>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</si>
  <si>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</si>
  <si>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</si>
  <si>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</si>
  <si>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</si>
  <si>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</si>
  <si>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</si>
  <si>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</si>
  <si>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</si>
  <si>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</si>
  <si>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</si>
  <si>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</si>
  <si>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</si>
  <si>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</si>
  <si>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</si>
  <si>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</si>
  <si>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</si>
  <si>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</si>
  <si>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</si>
  <si>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</si>
  <si>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</si>
  <si>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</si>
  <si>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</si>
  <si>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</si>
  <si>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</si>
  <si>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</si>
  <si>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</si>
  <si>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</si>
  <si>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</si>
  <si>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</si>
  <si>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</si>
  <si>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</si>
  <si>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</si>
  <si>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</si>
  <si>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</si>
  <si>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</si>
  <si>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</si>
  <si>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</si>
  <si>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</si>
  <si>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</si>
  <si>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</si>
  <si>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</si>
  <si>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</si>
  <si>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</si>
  <si>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</si>
  <si>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</si>
  <si>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</si>
  <si>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</si>
  <si>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</si>
  <si>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</si>
  <si>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</si>
  <si>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</si>
  <si>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</si>
  <si>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</si>
  <si>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</si>
  <si>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</si>
  <si>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</si>
  <si>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</si>
  <si>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</si>
  <si>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</si>
  <si>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</si>
  <si>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</si>
  <si>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</si>
  <si>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</si>
  <si>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</si>
  <si>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</si>
  <si>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</si>
  <si>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</si>
  <si>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</si>
  <si>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</si>
  <si>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</si>
  <si>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</si>
  <si>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</si>
  <si>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</si>
  <si>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</si>
  <si>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</si>
  <si>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</si>
  <si>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</si>
  <si>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</si>
  <si>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</si>
  <si>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</si>
  <si>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</si>
  <si>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</si>
  <si>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</si>
  <si>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</si>
  <si>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</si>
  <si>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</si>
  <si>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</si>
  <si>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</si>
  <si>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</si>
  <si>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</si>
  <si>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</si>
  <si>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</si>
  <si>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</si>
  <si>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</si>
  <si>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</si>
  <si>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</si>
  <si>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</si>
  <si>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</si>
  <si>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</si>
  <si>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</si>
  <si>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</si>
  <si>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</si>
  <si>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</si>
  <si>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</si>
  <si>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</si>
  <si>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</si>
  <si>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</si>
  <si>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</si>
  <si>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</si>
  <si>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</si>
  <si>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</si>
  <si>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</si>
  <si>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</si>
  <si>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</si>
  <si>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</si>
  <si>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</si>
  <si>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</si>
  <si>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</si>
  <si>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</si>
  <si>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</si>
  <si>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</si>
  <si>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</si>
  <si>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</si>
  <si>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</si>
  <si>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</si>
  <si>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</si>
  <si>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</si>
  <si>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</si>
  <si>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</si>
  <si>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</si>
  <si>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</si>
  <si>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</si>
  <si>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</si>
  <si>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</si>
  <si>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</si>
  <si>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</si>
  <si>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</si>
  <si>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</si>
  <si>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</si>
  <si>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</si>
  <si>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</si>
  <si>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</si>
  <si>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</si>
  <si>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</si>
  <si>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</si>
  <si>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</si>
  <si>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</si>
  <si>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</si>
  <si>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</si>
  <si>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</si>
  <si>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</si>
  <si>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</si>
  <si>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</si>
  <si>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</si>
  <si>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</si>
  <si>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</si>
  <si>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</si>
  <si>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</si>
  <si>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</si>
  <si>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</si>
  <si>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</si>
  <si>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</si>
  <si>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</si>
  <si>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</si>
  <si>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</si>
  <si>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</si>
  <si>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</si>
  <si>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</si>
  <si>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</si>
  <si>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</si>
  <si>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</si>
  <si>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</si>
  <si>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</si>
  <si>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</si>
  <si>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</si>
  <si>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</si>
  <si>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</si>
  <si>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</si>
  <si>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</si>
  <si>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</si>
  <si>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</si>
  <si>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</si>
  <si>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</si>
  <si>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</si>
  <si>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</si>
  <si>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</si>
  <si>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</si>
  <si>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</si>
  <si>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</si>
  <si>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</si>
  <si>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</si>
  <si>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</si>
  <si>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</si>
  <si>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</si>
  <si>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</si>
  <si>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</si>
  <si>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</si>
  <si>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</si>
  <si>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</si>
  <si>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</si>
  <si>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</si>
  <si>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</si>
  <si>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</si>
  <si>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</si>
  <si>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</si>
  <si>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</si>
  <si>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</si>
  <si>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</si>
  <si>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</si>
  <si>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</si>
  <si>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</si>
  <si>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</si>
  <si>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</si>
  <si>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</si>
  <si>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</si>
  <si>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</si>
  <si>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</si>
  <si>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</si>
  <si>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</si>
  <si>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</si>
  <si>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</si>
  <si>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</si>
  <si>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</si>
  <si>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</si>
  <si>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</si>
  <si>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</si>
  <si>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</si>
  <si>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</si>
  <si>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</si>
  <si>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</si>
  <si>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</si>
  <si>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</si>
  <si>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</si>
  <si>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</si>
  <si>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</si>
  <si>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</si>
  <si>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</si>
  <si>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</si>
  <si>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</si>
  <si>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</si>
  <si>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</si>
  <si>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</si>
  <si>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</si>
  <si>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</si>
  <si>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</si>
  <si>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</si>
  <si>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</si>
  <si>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</si>
  <si>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</si>
  <si>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</si>
  <si>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</si>
  <si>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</si>
  <si>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</si>
  <si>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</si>
  <si>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</si>
  <si>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</si>
  <si>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</si>
  <si>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</si>
  <si>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</si>
  <si>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</si>
  <si>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</si>
  <si>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</si>
  <si>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</si>
  <si>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</si>
  <si>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</si>
  <si>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</si>
  <si>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</si>
  <si>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</si>
  <si>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</si>
  <si>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</si>
  <si>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</si>
  <si>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</si>
  <si>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</si>
  <si>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</si>
  <si>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</si>
  <si>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</si>
  <si>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</si>
  <si>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</si>
  <si>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</si>
  <si>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</si>
  <si>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</si>
  <si>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</si>
  <si>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</si>
  <si>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</si>
  <si>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</si>
  <si>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</si>
  <si>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</si>
  <si>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</si>
  <si>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</si>
  <si>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</si>
  <si>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</si>
  <si>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</si>
  <si>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</si>
  <si>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</si>
  <si>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</si>
  <si>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</si>
  <si>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</si>
  <si>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</si>
  <si>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</si>
  <si>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</si>
  <si>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</si>
  <si>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</si>
  <si>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</si>
  <si>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</si>
  <si>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</si>
  <si>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</si>
  <si>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</si>
  <si>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</si>
  <si>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</si>
  <si>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</si>
  <si>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</si>
  <si>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</si>
  <si>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</si>
  <si>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</si>
  <si>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</si>
  <si>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</si>
  <si>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</si>
  <si>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</si>
  <si>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</si>
  <si>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</si>
  <si>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</si>
  <si>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</si>
  <si>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</si>
  <si>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</si>
  <si>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</si>
  <si>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</si>
  <si>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</si>
  <si>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</si>
  <si>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</si>
  <si>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</si>
  <si>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</si>
  <si>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</si>
  <si>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</si>
  <si>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</si>
  <si>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</si>
  <si>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</si>
  <si>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</si>
  <si>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</si>
  <si>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</si>
  <si>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</si>
  <si>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</si>
  <si>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</si>
  <si>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</si>
  <si>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</si>
  <si>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</si>
  <si>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</si>
  <si>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</si>
  <si>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</si>
  <si>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</si>
  <si>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</si>
  <si>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</si>
  <si>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</si>
  <si>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</si>
  <si>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</si>
  <si>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</si>
  <si>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</si>
  <si>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</si>
  <si>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</si>
  <si>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</si>
  <si>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</si>
  <si>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</si>
  <si>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</si>
  <si>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</si>
  <si>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</si>
  <si>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</si>
  <si>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</si>
  <si>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</si>
  <si>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</si>
  <si>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</si>
  <si>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</si>
  <si>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</si>
  <si>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</si>
  <si>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</si>
  <si>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</si>
  <si>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</si>
  <si>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</si>
  <si>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</si>
  <si>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</si>
  <si>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</si>
  <si>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</si>
  <si>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</si>
  <si>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</si>
  <si>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</si>
  <si>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</si>
  <si>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</si>
  <si>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</si>
  <si>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</si>
  <si>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</si>
  <si>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</si>
  <si>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</si>
  <si>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</si>
  <si>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</si>
  <si>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</si>
  <si>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</si>
  <si>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</si>
  <si>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</si>
  <si>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</si>
  <si>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</si>
  <si>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</si>
  <si>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</si>
  <si>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</si>
  <si>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</si>
  <si>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</si>
  <si>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</si>
  <si>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</si>
  <si>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</si>
  <si>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</si>
  <si>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</si>
  <si>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</si>
  <si>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</si>
  <si>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</si>
  <si>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</si>
  <si>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</si>
  <si>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</si>
  <si>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</si>
  <si>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</si>
  <si>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</si>
  <si>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</si>
  <si>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</si>
  <si>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</si>
  <si>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</si>
  <si>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</si>
  <si>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</si>
  <si>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</si>
  <si>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</si>
  <si>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</si>
  <si>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</si>
  <si>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</si>
  <si>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</si>
  <si>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</si>
  <si>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</si>
  <si>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</si>
  <si>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</si>
  <si>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</si>
  <si>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</si>
  <si>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</si>
  <si>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</si>
  <si>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</si>
  <si>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</si>
  <si>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</si>
  <si>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</si>
  <si>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</si>
  <si>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</si>
  <si>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</si>
  <si>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</si>
  <si>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</si>
  <si>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</si>
  <si>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</si>
  <si>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</si>
  <si>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</si>
  <si>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</si>
  <si>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</si>
  <si>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</si>
  <si>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</si>
  <si>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</si>
  <si>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</si>
  <si>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</si>
  <si>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</si>
  <si>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</si>
  <si>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</si>
  <si>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</si>
  <si>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</si>
  <si>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</si>
  <si>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</si>
  <si>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</si>
  <si>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</si>
  <si>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</si>
  <si>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</si>
  <si>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</si>
  <si>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</si>
  <si>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</si>
  <si>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</si>
  <si>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</si>
  <si>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</si>
  <si>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</si>
  <si>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</si>
  <si>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</si>
  <si>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</si>
  <si>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</si>
  <si>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</si>
  <si>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</si>
  <si>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</si>
  <si>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</si>
  <si>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</si>
  <si>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</si>
  <si>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</si>
  <si>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</si>
  <si>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</si>
  <si>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</si>
  <si>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</si>
  <si>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</si>
  <si>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</si>
  <si>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</si>
  <si>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</si>
  <si>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</si>
  <si>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</si>
  <si>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</si>
  <si>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</si>
  <si>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</si>
  <si>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</si>
  <si>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</si>
  <si>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</si>
  <si>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</si>
  <si>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</si>
  <si>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</si>
  <si>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</si>
  <si>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</si>
  <si>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</si>
  <si>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</si>
  <si>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</si>
  <si>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</si>
  <si>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</si>
  <si>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</si>
  <si>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</si>
  <si>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</si>
  <si>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</si>
  <si>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</si>
  <si>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</si>
  <si>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</si>
  <si>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</si>
  <si>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</si>
  <si>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</si>
  <si>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</si>
  <si>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</si>
  <si>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</si>
  <si>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</si>
  <si>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</si>
  <si>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</si>
  <si>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</si>
  <si>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</si>
  <si>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</si>
  <si>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</si>
  <si>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</si>
  <si>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</si>
  <si>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</si>
  <si>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</si>
  <si>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</si>
  <si>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</si>
  <si>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</si>
  <si>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</si>
  <si>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</si>
  <si>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</si>
  <si>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</si>
  <si>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</si>
  <si>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</si>
  <si>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</si>
  <si>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</si>
  <si>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</si>
  <si>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</si>
  <si>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</si>
  <si>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</si>
  <si>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</si>
  <si>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</si>
  <si>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</si>
  <si>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</si>
  <si>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</si>
  <si>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</si>
  <si>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</si>
  <si>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</si>
  <si>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</si>
  <si>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</si>
  <si>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</si>
  <si>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</si>
  <si>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</si>
  <si>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</si>
  <si>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</si>
  <si>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</si>
  <si>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</si>
  <si>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</si>
  <si>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</si>
  <si>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</si>
  <si>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</si>
  <si>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</si>
  <si>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</si>
  <si>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</si>
  <si>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</si>
  <si>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</si>
  <si>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</si>
  <si>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</si>
  <si>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</si>
  <si>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</si>
  <si>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</si>
  <si>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</si>
  <si>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</si>
  <si>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</si>
  <si>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</si>
  <si>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</si>
  <si>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</si>
  <si>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</si>
  <si>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</si>
  <si>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</si>
  <si>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</si>
  <si>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</si>
  <si>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</si>
  <si>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</si>
  <si>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</si>
  <si>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</si>
  <si>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</si>
  <si>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</si>
  <si>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</si>
  <si>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</si>
  <si>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</si>
  <si>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</si>
  <si>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</si>
  <si>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</si>
  <si>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</si>
  <si>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</si>
  <si>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</si>
  <si>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</si>
  <si>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</si>
  <si>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</si>
  <si>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</si>
  <si>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</si>
  <si>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</si>
  <si>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</si>
  <si>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</si>
  <si>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</si>
  <si>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</si>
  <si>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</si>
  <si>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</si>
  <si>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</si>
  <si>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</si>
  <si>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</si>
  <si>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</si>
  <si>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</si>
  <si>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</si>
  <si>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</si>
  <si>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</si>
  <si>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</si>
  <si>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</si>
  <si>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</si>
  <si>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</si>
  <si>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</si>
  <si>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</si>
  <si>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</si>
  <si>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</si>
  <si>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</si>
  <si>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</si>
  <si>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</si>
  <si>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</si>
  <si>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</si>
  <si>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</si>
  <si>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</si>
  <si>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</si>
  <si>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</si>
  <si>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</si>
  <si>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</si>
  <si>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</si>
  <si>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</si>
  <si>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</si>
  <si>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</si>
  <si>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</si>
  <si>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</si>
  <si>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</si>
  <si>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</si>
  <si>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</si>
  <si>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</si>
  <si>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</si>
  <si>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</si>
  <si>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</si>
  <si>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</si>
  <si>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</si>
  <si>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</si>
  <si>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</si>
  <si>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</si>
  <si>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</si>
  <si>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</si>
  <si>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</si>
  <si>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</si>
  <si>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</si>
  <si>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</si>
  <si>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</si>
  <si>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</si>
  <si>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</si>
  <si>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</si>
  <si>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</si>
  <si>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</si>
  <si>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</si>
  <si>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</si>
  <si>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</si>
  <si>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</si>
  <si>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</si>
  <si>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</si>
  <si>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</si>
  <si>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</si>
  <si>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</si>
  <si>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</si>
  <si>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</si>
  <si>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</si>
  <si>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พระอาจารย์มั่นฯ</t>
  </si>
  <si>
    <t>รวมเขต 8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</si>
  <si>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</si>
  <si>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</si>
  <si>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</si>
  <si>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</si>
  <si>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</si>
  <si>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</si>
  <si>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</si>
  <si>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</si>
  <si>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</si>
  <si>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</si>
  <si>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</si>
  <si>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</si>
  <si>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</si>
  <si>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</si>
  <si>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</si>
  <si>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</si>
  <si>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</si>
  <si>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</si>
  <si>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</si>
  <si>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</si>
  <si>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</si>
  <si>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</si>
  <si>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</si>
  <si>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</si>
  <si>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</si>
  <si>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</si>
  <si>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</si>
  <si>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</si>
  <si>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</si>
  <si>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</si>
  <si>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</si>
  <si>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</si>
  <si>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</si>
  <si>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</si>
  <si>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</si>
  <si>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</si>
  <si>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</si>
  <si>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</si>
  <si>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</si>
  <si>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</si>
  <si>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</si>
  <si>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</si>
  <si>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</si>
  <si>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</si>
  <si>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</si>
  <si>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</si>
  <si>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</si>
  <si>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</si>
  <si>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</si>
  <si>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</si>
  <si>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</si>
  <si>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</si>
  <si>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</si>
  <si>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</si>
  <si>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</si>
  <si>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</si>
  <si>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</si>
  <si>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</si>
  <si>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</si>
  <si>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</si>
  <si>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</si>
  <si>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</si>
  <si>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</si>
  <si>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</si>
  <si>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</si>
  <si>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</si>
  <si>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</si>
  <si>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</si>
  <si>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</si>
  <si>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</si>
  <si>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</si>
  <si>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</si>
  <si>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</si>
  <si>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</si>
  <si>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</si>
  <si>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</si>
  <si>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</si>
  <si>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</si>
  <si>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</si>
  <si>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</si>
  <si>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</si>
  <si>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</si>
  <si>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</si>
  <si>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</si>
  <si>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</si>
  <si>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</si>
  <si>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</si>
  <si>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</si>
  <si>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</si>
  <si>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</si>
  <si>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</si>
  <si>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</si>
  <si>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</si>
  <si>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</si>
  <si>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</si>
  <si>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</si>
  <si>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</si>
  <si>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</si>
  <si>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</si>
  <si>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</si>
  <si>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</si>
  <si>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</si>
  <si>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</si>
  <si>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</si>
  <si>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</si>
  <si>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</si>
  <si>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</si>
  <si>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</si>
  <si>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</si>
  <si>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</si>
  <si>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</si>
  <si>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</si>
  <si>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</si>
  <si>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</si>
  <si>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</si>
  <si>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</si>
  <si>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</si>
  <si>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</si>
  <si>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</si>
  <si>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</si>
  <si>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</si>
  <si>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</si>
  <si>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</si>
  <si>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</si>
  <si>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</si>
  <si>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</si>
  <si>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</si>
  <si>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</si>
  <si>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</si>
  <si>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</si>
  <si>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</si>
  <si>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</si>
  <si>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</si>
  <si>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</si>
  <si>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</si>
  <si>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</si>
  <si>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</si>
  <si>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</si>
  <si>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</si>
  <si>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</si>
  <si>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</si>
  <si>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</si>
  <si>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</si>
  <si>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</si>
  <si>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</si>
  <si>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</si>
  <si>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</si>
  <si>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</si>
  <si>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</si>
  <si>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</si>
  <si>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</si>
  <si>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</si>
  <si>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</si>
  <si>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</si>
  <si>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</si>
  <si>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</si>
  <si>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</si>
  <si>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</si>
  <si>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</si>
  <si>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</si>
  <si>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</si>
  <si>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</si>
  <si>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</si>
  <si>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</si>
  <si>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</si>
  <si>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</si>
  <si>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</si>
  <si>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</si>
  <si>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</si>
  <si>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</si>
  <si>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CMI@MOPH</t>
  </si>
  <si>
    <t>(1) โรงพยาบาลที่มีรายได้ต่ำกว่าค่าเฉลี่ยกลุ่ม (Mean - 1SD)</t>
  </si>
  <si>
    <t>โรงพยาบาลที่มีรายได้ต่ำกว่าค่าเฉลี่ยกลุ่ม</t>
  </si>
  <si>
    <t>(2) โรงพยาบาลที่มีค่าใช้จ่ายสูงกว่าค่าเฉลี่ยกลุ่ม (Mean + 1SD)</t>
  </si>
  <si>
    <t>โรงพยาบาลที่มีค่าใช้จ่ายสูงกว่าค่าเฉลี่ยกลุ่ม</t>
  </si>
  <si>
    <t>4302010101.101</t>
  </si>
  <si>
    <t>5107010101.101</t>
  </si>
  <si>
    <t>รายได้จากการอุดหนุน-หน่วยงานภาครัฐ</t>
  </si>
  <si>
    <t>ค่าใช้จ่ายอุดหนุน -หน่วยงานภาครัฐ</t>
  </si>
  <si>
    <t>รายได้สนับสนุนยาและอื่น ๆ</t>
  </si>
  <si>
    <t>รายได้กองทุน UC อื่น</t>
  </si>
  <si>
    <t>รายได้ค่ารักษาด้านการสร้างเสริมสุขภาพและป้องกันโรค (P&amp;P)</t>
  </si>
  <si>
    <t>ส่วนต่างค่ารักษาที่ต่ำกว่าข้อตกลงในการจ่ายตาม กองทุนประกันสังคม</t>
  </si>
  <si>
    <t>รายได้ค่ารักษาแรงงานต่างด้าว OP  นอก CUP</t>
  </si>
  <si>
    <t>ส่วนต่างค่ารักษาพยาบาลที่สูงกว่าข้อตกลงในการจ่ายตามหลักเกณฑ์ฯ - บุคคลที่มีปัญหาสถานะและสิทธิ OP</t>
  </si>
  <si>
    <t>ค่าตอบแทนในการปฏิบัติงานเวรหรือผลัดบ่ายและหรือผลัดดึกของพยาบาล</t>
  </si>
  <si>
    <t>ค่าเช่าอสังหาริมทรัพย์</t>
  </si>
  <si>
    <t>ค่าเช่าเบ็ดเตล็ด</t>
  </si>
  <si>
    <t>ค่าใช้จ่ายระหว่างหน่วยงาน - กรมบัญชีกลางโอนเงินนอกงบประมาณให้หน่วยงาน</t>
  </si>
  <si>
    <t>พระอาจารย์วันฯ,รพช.</t>
  </si>
  <si>
    <t>พระอาจารย์มั่นฯ,รพช.</t>
  </si>
  <si>
    <t>AdjRW รวม</t>
  </si>
  <si>
    <t>หมายเหตุ  ข้อมูลบริการ ณ 31 กรกฎาคม  2568</t>
  </si>
  <si>
    <t>1. เหมาจ่ายรายหัว UC
 (13 แห่ง)</t>
  </si>
  <si>
    <t>5. พรบ. (13 แห่ง)</t>
  </si>
  <si>
    <t>3. ยาใช้ไป (15 แห่ง)</t>
  </si>
  <si>
    <t>7. ซ่อมแซม/จ้างเหมา 
         (15 แห่ง)</t>
  </si>
  <si>
    <t>8. ค่าจ้างตรวจ LAB 
        (13 แห่ง)</t>
  </si>
  <si>
    <t>ข้อมูลประชากรและผลงานบริการไตรมาสที่ 1 /2569</t>
  </si>
  <si>
    <t>สิทธิ UC
1 เม.ย.68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</si>
  <si>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1 ปีงบประมาณ 2569</t>
  </si>
  <si>
    <t>ตารางที่ 12 สรุปค่าเฉลี่ย ค่าใช้จ่าย (บาท/RW) ของโรงพยาบาลในเขตสุขภาพที่ 8 แยกตามกลุ่ม ณ ไตรมาส 1 ปีงบประมาณ 2569</t>
  </si>
  <si>
    <t>รายงานข้อมูล Benchmarking การเงินการคลัง ณ สิ้นไตรมาสที่ 1/2569</t>
  </si>
  <si>
    <t xml:space="preserve">หนองแสง ศรีเชียงใหม่ เต่างอย ปลาปาก ท่าอุเทน ท่าลี่ ภูกระดึง  เรณูนคร พระอาจารย์ฝั้นฯ  อากาศอำนวย วังสะพุง  สว่างแดนดิน  นครพนม
</t>
  </si>
  <si>
    <t xml:space="preserve">ปลาปาก กุดจับ หนองบัวลำภู </t>
  </si>
  <si>
    <t>ประจักษ์ศิลปาคม เฝ้าไร่ รัตนวาปี ปลาปาก  ท่าอุเทน เอราวัณ  โพนสวรรค์  สุวรรณคูหา 
ศรีบุญเรือง กุดจับ เพ็ญ บ้านดุง วานรนิวาส หนองบัวลำภู</t>
  </si>
  <si>
    <t xml:space="preserve">ห้วยเกิ้ง นายูง นาทม ทุ่งฝน พิบูลรักษ์ พระอาจารย์แบนฯ วาริชภูมิ ปากคาด สุวรรณคูหา 
วังสามหมอ พระอาจารย์มั่นฯ  เซกา วังสะพุง วานรนิวาส หนองบัวลำภู   
     </t>
  </si>
  <si>
    <t xml:space="preserve">โพธิ์ตาก หนองหิน ปลาปาก คำตากล้า  บึงโขงหลง โพนสวรรค์ พรเจริญ วังสามหมอ 
พระอาจารย์มั่นฯ เซกา วังสะพุง ท่าบ่อ หนองบัวลำภู  </t>
  </si>
  <si>
    <t xml:space="preserve">นาแห้ว กู่แก้ว ทุ่งฝน  ไชยวาน ท่าลี่ ภูหลวง กุสุมาลย์ บึงโขงหลง 
โคกศรีสุพรรณ  สุวรรณคูหา ผาขาว  ด่านซ้าย ศรีบุญเรือง หนองหาน บึงกาฬ  </t>
  </si>
  <si>
    <t>2. เรียกเก็บUC/กองทุน UC /EMS (10 แห่ง)</t>
  </si>
  <si>
    <t>ประจักษ์ศิลปาคม ท่าอุเทน ศรีธาตุ พรเจริญ หนองวัวซอ เชียงคาน ศรีบุญเรือง เพ็ญ
  สว่างแดนดิน เลย</t>
  </si>
  <si>
    <r>
      <rPr>
        <sz val="16"/>
        <rFont val="TH SarabunIT๙"/>
        <family val="2"/>
      </rPr>
      <t>โพธิ์ตาก รัตนวาปี เจริญศิลป์  ท่าอุเทน วาริชภูมิ บ้านแพง ศรีธาตุ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 xml:space="preserve"> นาแก</t>
    </r>
    <r>
      <rPr>
        <sz val="16"/>
        <color rgb="FFFF0000"/>
        <rFont val="TH SarabunIT๙"/>
        <family val="2"/>
        <charset val="222"/>
      </rPr>
      <t xml:space="preserve"> </t>
    </r>
    <r>
      <rPr>
        <sz val="16"/>
        <rFont val="TH SarabunIT๙"/>
        <family val="2"/>
      </rPr>
      <t>ศรีบุญเรือง
โพนพิสัย พระอาจารย์ฝั้น ศรีบุญเรือง โพนพิสัย บึงกาฬ</t>
    </r>
  </si>
  <si>
    <t>3. ประกันสังคม (14 แห่ง)</t>
  </si>
  <si>
    <t xml:space="preserve"> นาแห้ว นายูง สระใคร ไชยวาน สร้างคอม ท่าอุเทน เรณูนคร โนนสัง สุวรรณคูหา หนองวัวซอ นากลาง ท่าบ่อ หนองบัวลำภู</t>
  </si>
  <si>
    <t>2. ค่าฝึกอบรม (15 แห่ง)</t>
  </si>
  <si>
    <t xml:space="preserve">ไชยวาน ท่าอุเทน  ภูกระดึง วาริชภูมิ นาหว้า ศรีธาตุ โพนสวรรค์ หนองวัวซอ นากลาง  
เชียงคาน ศรีบุญเรือง หนองบัวลำภู  </t>
  </si>
  <si>
    <t>4. ข้าราชการ (12 แห่ง)</t>
  </si>
  <si>
    <t>6. ชำระเงินเอง (3 แห่ง)</t>
  </si>
  <si>
    <t>7. งบบุคลากร (14 แห่ง)</t>
  </si>
  <si>
    <t>1. บุคลากรรวม (15 แห่ง)</t>
  </si>
  <si>
    <t>4. ค่าวัสดุการแพทย์
         (11 แห่ง)</t>
  </si>
  <si>
    <t>วังยาง นาทม เฝ้าไร่  พิบูลรักษ์ กุดบาก เจริญศิลป์  นาวัง  โพนสวรรค์ ผาขาว เชียงคาน 
พังโคน บ้านดุง ธาตุพนม  วานรนิวาส หนองบัวลำภู</t>
  </si>
  <si>
    <t>5. วัสดุวิทยาศาสตร์
        (15 แห่ง)</t>
  </si>
  <si>
    <t>6. วัสดุอื่น (15 แห่ง)</t>
  </si>
  <si>
    <t>9. ค่าสาธารณูปโภค 
       (13 แห่ง)</t>
  </si>
  <si>
    <t>10. ค่าใช้สอยอื่นๆ
      (15 แห่ง)</t>
  </si>
  <si>
    <t>11. ค่าใช้จ่ายอื่นๆ 
      (13 แห่ง)</t>
  </si>
  <si>
    <t>วังยาง ศรีเชียงใหม่ ศรีวิไล ศรีธาตุ เรณูนคร  นาแก น้ำโสม โซ่พิสัย เซกา บ้านผือ วังสะพุง 
บึงกาฬ หนองคาย</t>
  </si>
  <si>
    <r>
      <rPr>
        <sz val="16"/>
        <rFont val="TH SarabunIT๙"/>
        <family val="2"/>
      </rPr>
      <t xml:space="preserve">ห้วยเกิ้ง บุ่งคล้า หนองแสง สร้างคอม ปลาปาก ท่าลี่ สังคม ปากคาด โนนสัง น้ำโสม 
อาจารย์มั่นฯ เซกา บึงกาฬ </t>
    </r>
    <r>
      <rPr>
        <sz val="16"/>
        <color rgb="FFFF0000"/>
        <rFont val="TH SarabunIT๙"/>
        <family val="2"/>
        <charset val="222"/>
      </rPr>
      <t xml:space="preserve">  </t>
    </r>
  </si>
  <si>
    <t>พระอาจารย์มั่น</t>
  </si>
  <si>
    <t>พระอาจารย์วัน</t>
  </si>
  <si>
    <t>พระอาจารย์มั่น,รพช.</t>
  </si>
  <si>
    <t>พระอาจารย์วัน,รพช.</t>
  </si>
  <si>
    <t xml:space="preserve">นาแห้ว บุ่งคล้า นาทม พระอาจารย์วันฯ  พระอาจารย์แบนฯ สังคม  วาริชภูมิ  
บึงโขงหลง โนนสัง สุวรรณคูหา น้ำโสม เซกา โพนพิสัย ท่าบ่อ  หนองบัวลำภู   </t>
  </si>
  <si>
    <t>ห้วยเกิ้ง วังยาง กู่แก้ว หนองหิน พระอาจารย์วันฯ ท่าอุเทน นาวัง โคกศรีสุพรรณ โนนสัง 
ผาขาว เชียงคาน พังโคน เพ็ญ ธาตุพนม หนองคาย</t>
  </si>
  <si>
    <r>
      <rPr>
        <sz val="16"/>
        <rFont val="TH SarabunIT๙"/>
        <family val="2"/>
      </rPr>
      <t>วังยาง นาทม พระอาจารย์วันฯ เจริญศิลป์ วาริชภูมิ นาวัง บึงโขงหลง โนนสัง วังสามหมอ 
พระอาจารย์ฝั้น พระอาจารย์มั่น เซกา</t>
    </r>
    <r>
      <rPr>
        <sz val="16"/>
        <color rgb="FFFF0000"/>
        <rFont val="TH SarabunIT๙"/>
        <family val="2"/>
        <charset val="222"/>
      </rPr>
      <t xml:space="preserve">  </t>
    </r>
    <r>
      <rPr>
        <sz val="16"/>
        <rFont val="TH SarabunIT๙"/>
        <family val="2"/>
      </rPr>
      <t>โพนพิสัย สว่างแดนดิน หนองคาย</t>
    </r>
  </si>
  <si>
    <t xml:space="preserve">ห้วยเกิ้ง โพธิ์ตาก เฝ้าไร่ พระอาจารย์วันฯ กุสุมาลย์ เรณูนคร ปากชม พระอาจารย์มั่นฯ  
เซกา บ้านดุง  ท่าบ่อ      </t>
  </si>
  <si>
    <t xml:space="preserve">บุ่งคล้า รัตนวาปี หนองหิน พระอาจารย์วันฯ เจริญศิลป์ วาริชภูมิ คำตากล้า นาหว้า 
โคกศรีสุพรรณ โนนสัง วังสามหมอ พระอาจารย์ฝั้นฯ อากาศอำนวย หนองหาน หนองคาย </t>
  </si>
  <si>
    <t>นาวังฯ,รพช.</t>
  </si>
  <si>
    <t>ตารางที่ 10 ค่าใช้จ่าย (บาท/RW) ของโรงพยาบาลในเขตสุขภาพที่ 8 แยกรายจังหวัด ณ ไตรมาส 1 ปีงบประมาณ 2569</t>
  </si>
  <si>
    <t>ตารางที่ 1 เปรียบเทียบ รายได้ (บาท/ประชากร) ของโรงพยาบาลในเขตสุขภาพที่ 8 แยกตามกลุ่ม ณ ไตรมาส 1 ปี 2569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</si>
  <si>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1 ปี 2569</t>
  </si>
  <si>
    <t>ตารางที่ 3 รายได้ (บาท/ประชากร)เทียบกับค่า Mean-1SD ของกลุ่ม ของโรงพยาบาลในเขตสุขภาพที่ 8 ณ ไตรมาส 1 ปี 2569</t>
  </si>
  <si>
    <t>ตารางที่ 7 เปรียบเทียบ ค่าใช้จ่าย (บาท/RW) ของโรงพยาบาลในเขตสุขภาพที่ 8 แยกตามกลุ่ม ณ ไตรมาส 1 ปี 2569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</si>
  <si>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2569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</si>
  <si>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1 ปี 2569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</si>
  <si>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1 ปี 2569</t>
  </si>
  <si>
    <t>ตารางที่ 4 รายได้ (บาท/ประชากร) ของโรงพยาบาลในเขตสุขภาพที่ 8 แยกรายจังหวัด ณ ไตรมาส 1 ปีงบประมาณ 2569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</si>
  <si>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1 ปี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</si>
</sst>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0_ ;[Red]\-#,##0.00\ "/>
    <numFmt numFmtId="166" formatCode="_-* #,##0_-;\-* #,##0_-;_-* &quot;-&quot;??_-;_-@_-"/>
    <numFmt numFmtId="167" formatCode="0.00_ ;[Red]\-0.00\ "/>
  </numFmts>
  <fonts count="8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name val="Tahoma"/>
      <family val="2"/>
    </font>
    <font>
      <sz val="16"/>
      <name val="TH SarabunIT๙"/>
      <family val="2"/>
    </font>
    <font>
      <sz val="14"/>
      <color rgb="FFFF0000"/>
      <name val="TH SarabunPSK"/>
      <family val="2"/>
    </font>
    <font>
      <b/>
      <sz val="16"/>
      <color rgb="FFFF0000"/>
      <name val="TH SarabunIT๙"/>
      <family val="2"/>
      <charset val="222"/>
    </font>
    <font>
      <sz val="16"/>
      <color rgb="FFFF0000"/>
      <name val="TH SarabunIT๙"/>
      <family val="2"/>
      <charset val="22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1"/>
      <color theme="1"/>
      <name val="TH SarabunPSK"/>
      <family val="2"/>
    </font>
    <font>
      <b/>
      <u/>
      <sz val="16"/>
      <color theme="10"/>
      <name val="TH SarabunPSK"/>
      <family val="2"/>
    </font>
    <font>
      <sz val="16"/>
      <color rgb="FFFF0000"/>
      <name val="TH SarabunIT๙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2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7" fillId="0" borderId="0"/>
    <xf numFmtId="0" fontId="16" fillId="0" borderId="0"/>
    <xf numFmtId="0" fontId="9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6" fillId="37" borderId="21" applyNumberFormat="0" applyAlignment="0" applyProtection="0"/>
    <xf numFmtId="0" fontId="67" fillId="38" borderId="22" applyNumberFormat="0" applyAlignment="0" applyProtection="0"/>
    <xf numFmtId="0" fontId="68" fillId="38" borderId="21" applyNumberFormat="0" applyAlignment="0" applyProtection="0"/>
    <xf numFmtId="0" fontId="69" fillId="0" borderId="23" applyNumberFormat="0" applyFill="0" applyAlignment="0" applyProtection="0"/>
    <xf numFmtId="0" fontId="70" fillId="39" borderId="24" applyNumberFormat="0" applyAlignment="0" applyProtection="0"/>
    <xf numFmtId="0" fontId="18" fillId="0" borderId="0" applyNumberFormat="0" applyFill="0" applyBorder="0" applyAlignment="0" applyProtection="0"/>
    <xf numFmtId="0" fontId="1" fillId="40" borderId="25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26" applyNumberFormat="0" applyFill="0" applyAlignment="0" applyProtection="0"/>
    <xf numFmtId="0" fontId="7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3" fillId="48" borderId="0" applyNumberFormat="0" applyBorder="0" applyAlignment="0" applyProtection="0"/>
    <xf numFmtId="0" fontId="7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73" fillId="52" borderId="0" applyNumberFormat="0" applyBorder="0" applyAlignment="0" applyProtection="0"/>
    <xf numFmtId="0" fontId="73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73" fillId="64" borderId="0" applyNumberFormat="0" applyBorder="0" applyAlignment="0" applyProtection="0"/>
  </cellStyleXfs>
  <cellXfs count="4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164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164" fontId="25" fillId="0" borderId="0" xfId="6" applyFont="1"/>
    <xf numFmtId="164" fontId="25" fillId="0" borderId="0" xfId="6" applyFont="1" applyFill="1"/>
    <xf numFmtId="164" fontId="26" fillId="0" borderId="0" xfId="6" applyFont="1"/>
    <xf numFmtId="0" fontId="26" fillId="0" borderId="0" xfId="6" applyNumberFormat="1" applyFont="1" applyFill="1"/>
    <xf numFmtId="0" fontId="28" fillId="0" borderId="7" xfId="16" applyFont="1" applyBorder="1"/>
    <xf numFmtId="0" fontId="28" fillId="0" borderId="6" xfId="16" applyFont="1" applyBorder="1" applyAlignment="1">
      <alignment horizontal="center"/>
    </xf>
    <xf numFmtId="0" fontId="29" fillId="0" borderId="7" xfId="0" applyFont="1" applyBorder="1"/>
    <xf numFmtId="0" fontId="29" fillId="0" borderId="6" xfId="0" applyFont="1" applyBorder="1"/>
    <xf numFmtId="0" fontId="30" fillId="0" borderId="7" xfId="16" applyFont="1" applyBorder="1"/>
    <xf numFmtId="0" fontId="30" fillId="0" borderId="6" xfId="16" applyFont="1" applyBorder="1" applyAlignment="1">
      <alignment horizontal="center"/>
    </xf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28" fillId="0" borderId="14" xfId="16" applyFont="1" applyBorder="1"/>
    <xf numFmtId="0" fontId="28" fillId="0" borderId="9" xfId="16" applyFont="1" applyBorder="1"/>
    <xf numFmtId="0" fontId="29" fillId="0" borderId="12" xfId="16" applyFont="1" applyBorder="1"/>
    <xf numFmtId="0" fontId="29" fillId="0" borderId="0" xfId="16" applyFont="1"/>
    <xf numFmtId="0" fontId="30" fillId="0" borderId="12" xfId="16" applyFont="1" applyBorder="1"/>
    <xf numFmtId="0" fontId="30" fillId="0" borderId="15" xfId="16" applyFont="1" applyBorder="1"/>
    <xf numFmtId="0" fontId="31" fillId="0" borderId="12" xfId="16" applyFont="1" applyBorder="1"/>
    <xf numFmtId="0" fontId="31" fillId="0" borderId="0" xfId="16" applyFont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15" xfId="16" applyFont="1" applyBorder="1"/>
    <xf numFmtId="0" fontId="34" fillId="0" borderId="12" xfId="16" applyFont="1" applyBorder="1"/>
    <xf numFmtId="0" fontId="34" fillId="0" borderId="15" xfId="16" applyFont="1" applyBorder="1"/>
    <xf numFmtId="0" fontId="28" fillId="0" borderId="12" xfId="16" applyFont="1" applyBorder="1"/>
    <xf numFmtId="0" fontId="28" fillId="0" borderId="15" xfId="16" applyFont="1" applyBorder="1"/>
    <xf numFmtId="0" fontId="34" fillId="0" borderId="0" xfId="16" applyFont="1"/>
    <xf numFmtId="0" fontId="31" fillId="0" borderId="13" xfId="0" applyFont="1" applyBorder="1"/>
    <xf numFmtId="0" fontId="31" fillId="0" borderId="1" xfId="0" applyFont="1" applyBorder="1"/>
    <xf numFmtId="0" fontId="35" fillId="0" borderId="0" xfId="0" applyFont="1"/>
    <xf numFmtId="0" fontId="32" fillId="0" borderId="13" xfId="0" applyFont="1" applyBorder="1"/>
    <xf numFmtId="0" fontId="32" fillId="0" borderId="1" xfId="0" applyFont="1" applyBorder="1"/>
    <xf numFmtId="0" fontId="26" fillId="0" borderId="1" xfId="16" applyFont="1" applyBorder="1"/>
    <xf numFmtId="0" fontId="26" fillId="0" borderId="16" xfId="16" applyFont="1" applyBorder="1"/>
    <xf numFmtId="0" fontId="26" fillId="0" borderId="0" xfId="16" applyFont="1"/>
    <xf numFmtId="0" fontId="29" fillId="0" borderId="13" xfId="0" applyFont="1" applyBorder="1"/>
    <xf numFmtId="0" fontId="29" fillId="0" borderId="1" xfId="0" applyFont="1" applyBorder="1"/>
    <xf numFmtId="0" fontId="30" fillId="0" borderId="13" xfId="16" applyFont="1" applyBorder="1"/>
    <xf numFmtId="0" fontId="30" fillId="0" borderId="16" xfId="16" applyFont="1" applyBorder="1"/>
    <xf numFmtId="0" fontId="26" fillId="0" borderId="0" xfId="16" applyFont="1" applyAlignment="1">
      <alignment horizontal="center"/>
    </xf>
    <xf numFmtId="0" fontId="34" fillId="0" borderId="13" xfId="0" applyFont="1" applyBorder="1"/>
    <xf numFmtId="0" fontId="34" fillId="0" borderId="16" xfId="0" applyFont="1" applyBorder="1"/>
    <xf numFmtId="0" fontId="33" fillId="0" borderId="13" xfId="16" applyFont="1" applyBorder="1"/>
    <xf numFmtId="0" fontId="33" fillId="0" borderId="16" xfId="16" applyFont="1" applyBorder="1"/>
    <xf numFmtId="0" fontId="36" fillId="0" borderId="0" xfId="0" applyFont="1" applyAlignment="1">
      <alignment vertical="center"/>
    </xf>
    <xf numFmtId="165" fontId="21" fillId="0" borderId="0" xfId="6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12" borderId="0" xfId="17" applyFont="1" applyFill="1" applyAlignment="1">
      <alignment horizontal="center" vertical="center"/>
    </xf>
    <xf numFmtId="167" fontId="21" fillId="0" borderId="0" xfId="6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13" borderId="0" xfId="18" applyFont="1" applyFill="1" applyAlignment="1">
      <alignment vertical="center" wrapText="1"/>
    </xf>
    <xf numFmtId="0" fontId="23" fillId="4" borderId="0" xfId="18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23" fillId="5" borderId="0" xfId="18" applyFont="1" applyFill="1" applyAlignment="1">
      <alignment vertical="center" wrapText="1"/>
    </xf>
    <xf numFmtId="0" fontId="23" fillId="11" borderId="0" xfId="18" applyFont="1" applyFill="1" applyAlignment="1">
      <alignment vertical="center" wrapText="1"/>
    </xf>
    <xf numFmtId="0" fontId="23" fillId="14" borderId="0" xfId="18" applyFont="1" applyFill="1" applyAlignment="1">
      <alignment vertical="center" wrapText="1"/>
    </xf>
    <xf numFmtId="0" fontId="23" fillId="15" borderId="0" xfId="18" applyFont="1" applyFill="1" applyAlignment="1">
      <alignment vertical="center" wrapText="1"/>
    </xf>
    <xf numFmtId="0" fontId="23" fillId="3" borderId="0" xfId="18" applyFont="1" applyFill="1" applyAlignment="1">
      <alignment vertical="center" wrapText="1"/>
    </xf>
    <xf numFmtId="0" fontId="23" fillId="16" borderId="0" xfId="18" applyFont="1" applyFill="1" applyAlignment="1">
      <alignment vertical="center" wrapText="1"/>
    </xf>
    <xf numFmtId="0" fontId="23" fillId="17" borderId="0" xfId="18" applyFont="1" applyFill="1" applyAlignment="1">
      <alignment vertical="center" wrapText="1"/>
    </xf>
    <xf numFmtId="0" fontId="23" fillId="5" borderId="0" xfId="18" applyFont="1" applyFill="1" applyAlignment="1">
      <alignment horizontal="left" vertical="center" wrapText="1"/>
    </xf>
    <xf numFmtId="0" fontId="23" fillId="0" borderId="0" xfId="18" applyFont="1" applyAlignment="1">
      <alignment vertical="center" wrapText="1"/>
    </xf>
    <xf numFmtId="0" fontId="23" fillId="17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23" fillId="18" borderId="0" xfId="18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18" borderId="0" xfId="18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23" fillId="19" borderId="0" xfId="18" applyFont="1" applyFill="1" applyAlignment="1">
      <alignment vertical="center" wrapText="1"/>
    </xf>
    <xf numFmtId="0" fontId="23" fillId="20" borderId="0" xfId="18" applyFont="1" applyFill="1" applyAlignment="1">
      <alignment vertical="center" wrapText="1"/>
    </xf>
    <xf numFmtId="0" fontId="23" fillId="21" borderId="0" xfId="18" applyFont="1" applyFill="1" applyAlignment="1">
      <alignment vertical="center" wrapText="1"/>
    </xf>
    <xf numFmtId="0" fontId="23" fillId="22" borderId="0" xfId="18" applyFont="1" applyFill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24" borderId="0" xfId="18" applyFont="1" applyFill="1" applyAlignment="1">
      <alignment vertical="center" wrapText="1"/>
    </xf>
    <xf numFmtId="0" fontId="40" fillId="23" borderId="0" xfId="0" applyFont="1" applyFill="1" applyAlignment="1">
      <alignment horizontal="left" vertical="center" wrapText="1"/>
    </xf>
    <xf numFmtId="0" fontId="23" fillId="2" borderId="0" xfId="18" applyFont="1" applyFill="1" applyAlignment="1">
      <alignment vertical="center" wrapText="1"/>
    </xf>
    <xf numFmtId="164" fontId="21" fillId="0" borderId="0" xfId="6" applyFont="1" applyFill="1" applyBorder="1" applyAlignment="1">
      <alignment horizontal="center" vertical="center"/>
    </xf>
    <xf numFmtId="164" fontId="21" fillId="0" borderId="0" xfId="6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164" fontId="26" fillId="11" borderId="9" xfId="6" applyFont="1" applyFill="1" applyBorder="1"/>
    <xf numFmtId="164" fontId="26" fillId="11" borderId="14" xfId="6" applyFont="1" applyFill="1" applyBorder="1"/>
    <xf numFmtId="164" fontId="26" fillId="11" borderId="3" xfId="6" applyFont="1" applyFill="1" applyBorder="1"/>
    <xf numFmtId="164" fontId="26" fillId="11" borderId="3" xfId="6" applyFont="1" applyFill="1" applyBorder="1" applyAlignment="1">
      <alignment horizontal="center"/>
    </xf>
    <xf numFmtId="164" fontId="0" fillId="0" borderId="0" xfId="6" applyFont="1"/>
    <xf numFmtId="1" fontId="26" fillId="11" borderId="5" xfId="6" applyNumberFormat="1" applyFont="1" applyFill="1" applyBorder="1" applyAlignment="1">
      <alignment horizontal="center" vertical="center"/>
    </xf>
    <xf numFmtId="1" fontId="26" fillId="11" borderId="16" xfId="6" applyNumberFormat="1" applyFont="1" applyFill="1" applyBorder="1" applyAlignment="1">
      <alignment horizontal="center" vertical="center"/>
    </xf>
    <xf numFmtId="1" fontId="26" fillId="11" borderId="13" xfId="6" applyNumberFormat="1" applyFont="1" applyFill="1" applyBorder="1" applyAlignment="1">
      <alignment horizontal="center" vertical="center"/>
    </xf>
    <xf numFmtId="164" fontId="41" fillId="0" borderId="0" xfId="6" applyFont="1"/>
    <xf numFmtId="164" fontId="35" fillId="11" borderId="5" xfId="6" applyFont="1" applyFill="1" applyBorder="1" applyAlignment="1">
      <alignment horizontal="center" vertical="center" wrapText="1"/>
    </xf>
    <xf numFmtId="164" fontId="35" fillId="11" borderId="2" xfId="6" applyFont="1" applyFill="1" applyBorder="1" applyAlignment="1">
      <alignment horizontal="center" vertical="center" wrapText="1"/>
    </xf>
    <xf numFmtId="164" fontId="35" fillId="11" borderId="6" xfId="6" applyFont="1" applyFill="1" applyBorder="1" applyAlignment="1">
      <alignment horizontal="center" vertical="center" wrapText="1"/>
    </xf>
    <xf numFmtId="164" fontId="35" fillId="0" borderId="0" xfId="6" applyFont="1" applyAlignment="1">
      <alignment horizontal="center" vertical="center" wrapText="1"/>
    </xf>
    <xf numFmtId="164" fontId="35" fillId="0" borderId="0" xfId="6" applyFont="1"/>
    <xf numFmtId="166" fontId="25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164" fontId="42" fillId="0" borderId="0" xfId="6" applyFont="1"/>
    <xf numFmtId="166" fontId="20" fillId="6" borderId="2" xfId="6" applyNumberFormat="1" applyFont="1" applyFill="1" applyBorder="1" applyAlignment="1">
      <alignment horizontal="center" vertical="center"/>
    </xf>
    <xf numFmtId="166" fontId="25" fillId="0" borderId="0" xfId="6" applyNumberFormat="1" applyFont="1" applyBorder="1"/>
    <xf numFmtId="2" fontId="14" fillId="0" borderId="0" xfId="0" applyNumberFormat="1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6" fillId="0" borderId="0" xfId="0" applyFont="1"/>
    <xf numFmtId="0" fontId="45" fillId="0" borderId="0" xfId="0" applyFont="1" applyAlignment="1">
      <alignment vertical="center"/>
    </xf>
    <xf numFmtId="0" fontId="46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7" fillId="0" borderId="0" xfId="4" applyFont="1" applyAlignment="1">
      <alignment horizontal="left"/>
    </xf>
    <xf numFmtId="165" fontId="24" fillId="0" borderId="0" xfId="6" applyNumberFormat="1" applyFont="1" applyFill="1" applyBorder="1" applyAlignment="1">
      <alignment vertical="center"/>
    </xf>
    <xf numFmtId="165" fontId="49" fillId="0" borderId="0" xfId="6" applyNumberFormat="1" applyFont="1" applyFill="1" applyBorder="1" applyAlignment="1">
      <alignment vertical="center"/>
    </xf>
    <xf numFmtId="165" fontId="24" fillId="0" borderId="0" xfId="6" applyNumberFormat="1" applyFont="1" applyFill="1" applyBorder="1" applyAlignment="1">
      <alignment horizontal="right" vertical="center" wrapText="1"/>
    </xf>
    <xf numFmtId="164" fontId="26" fillId="11" borderId="2" xfId="6" applyFont="1" applyFill="1" applyBorder="1" applyAlignment="1">
      <alignment horizontal="right"/>
    </xf>
    <xf numFmtId="1" fontId="26" fillId="11" borderId="5" xfId="6" applyNumberFormat="1" applyFont="1" applyFill="1" applyBorder="1" applyAlignment="1">
      <alignment horizontal="right" vertical="center"/>
    </xf>
    <xf numFmtId="1" fontId="26" fillId="11" borderId="16" xfId="6" applyNumberFormat="1" applyFont="1" applyFill="1" applyBorder="1" applyAlignment="1">
      <alignment horizontal="right" vertical="center"/>
    </xf>
    <xf numFmtId="1" fontId="26" fillId="11" borderId="13" xfId="6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vertical="center"/>
    </xf>
    <xf numFmtId="165" fontId="25" fillId="25" borderId="0" xfId="0" applyNumberFormat="1" applyFont="1" applyFill="1" applyAlignment="1">
      <alignment vertical="center"/>
    </xf>
    <xf numFmtId="164" fontId="35" fillId="11" borderId="5" xfId="6" applyFont="1" applyFill="1" applyBorder="1" applyAlignment="1">
      <alignment horizontal="right" vertical="center" wrapText="1"/>
    </xf>
    <xf numFmtId="164" fontId="35" fillId="11" borderId="2" xfId="6" applyFont="1" applyFill="1" applyBorder="1" applyAlignment="1">
      <alignment horizontal="right" vertical="center" wrapText="1"/>
    </xf>
    <xf numFmtId="164" fontId="35" fillId="11" borderId="6" xfId="6" applyFont="1" applyFill="1" applyBorder="1" applyAlignment="1">
      <alignment horizontal="right" vertical="center" wrapText="1"/>
    </xf>
    <xf numFmtId="165" fontId="25" fillId="26" borderId="0" xfId="0" applyNumberFormat="1" applyFont="1" applyFill="1" applyAlignment="1">
      <alignment vertical="center"/>
    </xf>
    <xf numFmtId="0" fontId="25" fillId="26" borderId="0" xfId="0" applyFont="1" applyFill="1" applyAlignment="1">
      <alignment vertical="center"/>
    </xf>
    <xf numFmtId="164" fontId="35" fillId="26" borderId="2" xfId="6" applyFont="1" applyFill="1" applyBorder="1" applyAlignment="1">
      <alignment horizontal="right" vertical="center" wrapText="1"/>
    </xf>
    <xf numFmtId="0" fontId="25" fillId="0" borderId="0" xfId="0" applyFont="1"/>
    <xf numFmtId="0" fontId="25" fillId="7" borderId="2" xfId="0" applyFont="1" applyFill="1" applyBorder="1" applyAlignment="1" applyProtection="1">
      <alignment horizontal="center"/>
      <protection hidden="1"/>
    </xf>
    <xf numFmtId="167" fontId="25" fillId="7" borderId="2" xfId="0" applyNumberFormat="1" applyFont="1" applyFill="1" applyBorder="1" applyProtection="1">
      <protection hidden="1"/>
    </xf>
    <xf numFmtId="167" fontId="25" fillId="7" borderId="2" xfId="0" applyNumberFormat="1" applyFont="1" applyFill="1" applyBorder="1" applyProtection="1">
      <protection locked="0"/>
    </xf>
    <xf numFmtId="167" fontId="25" fillId="7" borderId="2" xfId="0" applyNumberFormat="1" applyFont="1" applyFill="1" applyBorder="1" applyAlignment="1" applyProtection="1">
      <alignment horizontal="center"/>
      <protection hidden="1"/>
    </xf>
    <xf numFmtId="166" fontId="25" fillId="7" borderId="2" xfId="6" applyNumberFormat="1" applyFont="1" applyFill="1" applyBorder="1" applyAlignment="1" applyProtection="1">
      <alignment horizontal="center"/>
      <protection hidden="1"/>
    </xf>
    <xf numFmtId="0" fontId="25" fillId="7" borderId="2" xfId="0" applyFont="1" applyFill="1" applyBorder="1" applyAlignment="1" applyProtection="1">
      <alignment horizontal="left"/>
      <protection hidden="1"/>
    </xf>
    <xf numFmtId="3" fontId="25" fillId="7" borderId="2" xfId="0" applyNumberFormat="1" applyFont="1" applyFill="1" applyBorder="1" applyAlignment="1" applyProtection="1">
      <alignment horizontal="right"/>
      <protection hidden="1"/>
    </xf>
    <xf numFmtId="166" fontId="25" fillId="7" borderId="2" xfId="6" applyNumberFormat="1" applyFont="1" applyFill="1" applyBorder="1" applyAlignment="1" applyProtection="1">
      <alignment horizontal="right"/>
      <protection hidden="1"/>
    </xf>
    <xf numFmtId="0" fontId="25" fillId="0" borderId="0" xfId="0" applyFont="1" applyAlignment="1">
      <alignment horizontal="center"/>
    </xf>
    <xf numFmtId="166" fontId="25" fillId="7" borderId="2" xfId="6" applyNumberFormat="1" applyFont="1" applyFill="1" applyBorder="1" applyAlignment="1">
      <alignment horizontal="center"/>
    </xf>
    <xf numFmtId="167" fontId="25" fillId="7" borderId="2" xfId="0" applyNumberFormat="1" applyFont="1" applyFill="1" applyBorder="1"/>
    <xf numFmtId="3" fontId="25" fillId="7" borderId="2" xfId="0" applyNumberFormat="1" applyFont="1" applyFill="1" applyBorder="1" applyAlignment="1">
      <alignment horizontal="right"/>
    </xf>
    <xf numFmtId="166" fontId="25" fillId="7" borderId="2" xfId="6" applyNumberFormat="1" applyFont="1" applyFill="1" applyBorder="1" applyAlignment="1">
      <alignment horizontal="right"/>
    </xf>
    <xf numFmtId="0" fontId="25" fillId="7" borderId="0" xfId="0" applyFont="1" applyFill="1" applyAlignment="1">
      <alignment horizontal="center"/>
    </xf>
    <xf numFmtId="0" fontId="25" fillId="7" borderId="0" xfId="0" applyFont="1" applyFill="1"/>
    <xf numFmtId="0" fontId="25" fillId="7" borderId="0" xfId="0" applyFont="1" applyFill="1" applyAlignment="1">
      <alignment horizontal="right"/>
    </xf>
    <xf numFmtId="166" fontId="25" fillId="7" borderId="0" xfId="6" applyNumberFormat="1" applyFont="1" applyFill="1" applyAlignment="1">
      <alignment horizontal="right"/>
    </xf>
    <xf numFmtId="0" fontId="25" fillId="0" borderId="2" xfId="0" applyFont="1" applyBorder="1"/>
    <xf numFmtId="166" fontId="50" fillId="2" borderId="17" xfId="6" applyNumberFormat="1" applyFont="1" applyFill="1" applyBorder="1" applyAlignment="1">
      <alignment horizontal="center"/>
    </xf>
    <xf numFmtId="166" fontId="50" fillId="0" borderId="11" xfId="6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21" fillId="23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0" xfId="6" applyNumberFormat="1" applyFont="1" applyFill="1"/>
    <xf numFmtId="166" fontId="25" fillId="0" borderId="0" xfId="6" applyNumberFormat="1" applyFont="1" applyFill="1" applyBorder="1"/>
    <xf numFmtId="166" fontId="26" fillId="0" borderId="0" xfId="6" applyNumberFormat="1" applyFont="1" applyFill="1" applyBorder="1"/>
    <xf numFmtId="166" fontId="25" fillId="0" borderId="0" xfId="6" applyNumberFormat="1" applyFont="1" applyFill="1"/>
    <xf numFmtId="0" fontId="54" fillId="0" borderId="0" xfId="6" applyNumberFormat="1" applyFont="1" applyFill="1"/>
    <xf numFmtId="164" fontId="23" fillId="0" borderId="0" xfId="6" applyFont="1" applyFill="1"/>
    <xf numFmtId="164" fontId="25" fillId="32" borderId="0" xfId="6" applyFont="1" applyFill="1"/>
    <xf numFmtId="0" fontId="25" fillId="33" borderId="2" xfId="0" applyFont="1" applyFill="1" applyBorder="1" applyAlignment="1">
      <alignment horizontal="center"/>
    </xf>
    <xf numFmtId="0" fontId="25" fillId="33" borderId="2" xfId="0" applyFont="1" applyFill="1" applyBorder="1" applyAlignment="1" applyProtection="1">
      <alignment horizontal="center"/>
      <protection hidden="1"/>
    </xf>
    <xf numFmtId="167" fontId="25" fillId="33" borderId="2" xfId="0" applyNumberFormat="1" applyFont="1" applyFill="1" applyBorder="1" applyProtection="1">
      <protection hidden="1"/>
    </xf>
    <xf numFmtId="167" fontId="25" fillId="33" borderId="2" xfId="0" applyNumberFormat="1" applyFont="1" applyFill="1" applyBorder="1" applyProtection="1">
      <protection locked="0"/>
    </xf>
    <xf numFmtId="167" fontId="25" fillId="33" borderId="2" xfId="0" applyNumberFormat="1" applyFont="1" applyFill="1" applyBorder="1" applyAlignment="1" applyProtection="1">
      <alignment horizontal="center"/>
      <protection hidden="1"/>
    </xf>
    <xf numFmtId="166" fontId="25" fillId="33" borderId="2" xfId="6" applyNumberFormat="1" applyFont="1" applyFill="1" applyBorder="1" applyAlignment="1" applyProtection="1">
      <alignment horizontal="center"/>
      <protection hidden="1"/>
    </xf>
    <xf numFmtId="0" fontId="25" fillId="33" borderId="2" xfId="0" applyFont="1" applyFill="1" applyBorder="1" applyAlignment="1" applyProtection="1">
      <alignment horizontal="left"/>
      <protection hidden="1"/>
    </xf>
    <xf numFmtId="3" fontId="25" fillId="33" borderId="2" xfId="0" applyNumberFormat="1" applyFont="1" applyFill="1" applyBorder="1" applyAlignment="1" applyProtection="1">
      <alignment horizontal="right"/>
      <protection hidden="1"/>
    </xf>
    <xf numFmtId="166" fontId="25" fillId="33" borderId="2" xfId="6" applyNumberFormat="1" applyFont="1" applyFill="1" applyBorder="1" applyAlignment="1" applyProtection="1">
      <alignment horizontal="right"/>
      <protection hidden="1"/>
    </xf>
    <xf numFmtId="0" fontId="25" fillId="33" borderId="2" xfId="0" applyFont="1" applyFill="1" applyBorder="1"/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164" fontId="42" fillId="0" borderId="0" xfId="6" applyFont="1" applyFill="1" applyBorder="1"/>
    <xf numFmtId="164" fontId="26" fillId="0" borderId="0" xfId="6" applyFont="1" applyFill="1" applyBorder="1" applyAlignment="1">
      <alignment horizontal="left"/>
    </xf>
    <xf numFmtId="1" fontId="26" fillId="11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164" fontId="25" fillId="30" borderId="0" xfId="6" applyFont="1" applyFill="1" applyAlignment="1">
      <alignment horizontal="center"/>
    </xf>
    <xf numFmtId="0" fontId="25" fillId="0" borderId="0" xfId="6" applyNumberFormat="1" applyFont="1" applyAlignment="1">
      <alignment horizontal="center"/>
    </xf>
    <xf numFmtId="0" fontId="25" fillId="0" borderId="0" xfId="0" applyFont="1" applyAlignment="1">
      <alignment horizontal="left" vertic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58" fillId="0" borderId="0" xfId="0" applyNumberFormat="1" applyFont="1"/>
    <xf numFmtId="164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0" fontId="9" fillId="4" borderId="2" xfId="1" applyNumberFormat="1" applyFont="1" applyFill="1" applyBorder="1" applyAlignment="1"/>
    <xf numFmtId="3" fontId="14" fillId="0" borderId="0" xfId="0" applyNumberFormat="1" applyFont="1" applyAlignment="1">
      <alignment horizontal="right"/>
    </xf>
    <xf numFmtId="164" fontId="26" fillId="11" borderId="5" xfId="6" applyFont="1" applyFill="1" applyBorder="1" applyAlignment="1">
      <alignment horizontal="center" vertical="center"/>
    </xf>
    <xf numFmtId="164" fontId="26" fillId="11" borderId="4" xfId="6" applyFont="1" applyFill="1" applyBorder="1" applyAlignment="1">
      <alignment horizontal="center" vertical="center" wrapText="1"/>
    </xf>
    <xf numFmtId="164" fontId="42" fillId="0" borderId="0" xfId="6" applyFont="1" applyFill="1" applyBorder="1" applyAlignment="1">
      <alignment horizontal="center" vertical="center"/>
    </xf>
    <xf numFmtId="164" fontId="26" fillId="0" borderId="0" xfId="6" applyFont="1" applyFill="1" applyBorder="1" applyAlignment="1">
      <alignment horizontal="center" vertical="center" wrapText="1"/>
    </xf>
    <xf numFmtId="164" fontId="26" fillId="11" borderId="15" xfId="6" applyFont="1" applyFill="1" applyBorder="1" applyAlignment="1">
      <alignment horizontal="center" vertical="center" wrapText="1"/>
    </xf>
    <xf numFmtId="164" fontId="26" fillId="11" borderId="12" xfId="6" applyFont="1" applyFill="1" applyBorder="1" applyAlignment="1">
      <alignment horizontal="center" vertical="center" wrapText="1"/>
    </xf>
    <xf numFmtId="166" fontId="74" fillId="8" borderId="2" xfId="1" applyNumberFormat="1" applyFont="1" applyFill="1" applyBorder="1" applyAlignment="1">
      <alignment horizontal="right"/>
    </xf>
    <xf numFmtId="10" fontId="74" fillId="8" borderId="5" xfId="1" applyNumberFormat="1" applyFont="1" applyFill="1" applyBorder="1" applyAlignment="1">
      <alignment horizontal="center"/>
    </xf>
    <xf numFmtId="1" fontId="74" fillId="8" borderId="2" xfId="1" applyNumberFormat="1" applyFont="1" applyFill="1" applyBorder="1" applyAlignment="1">
      <alignment horizontal="right"/>
    </xf>
    <xf numFmtId="166" fontId="74" fillId="8" borderId="2" xfId="1" applyNumberFormat="1" applyFont="1" applyFill="1" applyBorder="1" applyAlignment="1">
      <alignment horizontal="center"/>
    </xf>
    <xf numFmtId="166" fontId="74" fillId="8" borderId="2" xfId="1" applyNumberFormat="1" applyFont="1" applyFill="1" applyBorder="1" applyAlignment="1"/>
    <xf numFmtId="10" fontId="74" fillId="4" borderId="2" xfId="1" applyNumberFormat="1" applyFont="1" applyFill="1" applyBorder="1" applyAlignment="1">
      <alignment horizontal="right"/>
    </xf>
    <xf numFmtId="10" fontId="74" fillId="8" borderId="2" xfId="1" applyNumberFormat="1" applyFont="1" applyFill="1" applyBorder="1" applyAlignment="1">
      <alignment horizontal="right"/>
    </xf>
    <xf numFmtId="10" fontId="74" fillId="4" borderId="5" xfId="1" applyNumberFormat="1" applyFont="1" applyFill="1" applyBorder="1" applyAlignment="1">
      <alignment horizontal="center"/>
    </xf>
    <xf numFmtId="166" fontId="20" fillId="6" borderId="2" xfId="6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6" applyNumberFormat="1" applyFont="1" applyAlignment="1">
      <alignment horizontal="center"/>
    </xf>
    <xf numFmtId="0" fontId="42" fillId="0" borderId="0" xfId="0" applyFont="1" applyAlignment="1">
      <alignment horizontal="center"/>
    </xf>
    <xf numFmtId="165" fontId="42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164" fontId="42" fillId="30" borderId="0" xfId="6" applyFont="1" applyFill="1" applyAlignment="1">
      <alignment horizontal="center"/>
    </xf>
    <xf numFmtId="164" fontId="42" fillId="0" borderId="0" xfId="6" applyFont="1" applyFill="1" applyBorder="1" applyAlignment="1">
      <alignment horizontal="center"/>
    </xf>
    <xf numFmtId="164" fontId="42" fillId="0" borderId="0" xfId="6" applyFont="1" applyAlignment="1">
      <alignment horizontal="center" vertical="center"/>
    </xf>
    <xf numFmtId="164" fontId="42" fillId="0" borderId="0" xfId="6" applyFont="1" applyAlignment="1">
      <alignment vertical="center"/>
    </xf>
    <xf numFmtId="164" fontId="76" fillId="7" borderId="0" xfId="6" applyFont="1" applyFill="1"/>
    <xf numFmtId="164" fontId="76" fillId="0" borderId="0" xfId="6" applyFont="1"/>
    <xf numFmtId="2" fontId="23" fillId="26" borderId="0" xfId="0" applyNumberFormat="1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0" fontId="23" fillId="26" borderId="0" xfId="18" applyFont="1" applyFill="1" applyAlignment="1">
      <alignment vertical="center" wrapText="1"/>
    </xf>
    <xf numFmtId="165" fontId="24" fillId="26" borderId="0" xfId="6" applyNumberFormat="1" applyFont="1" applyFill="1" applyBorder="1" applyAlignment="1">
      <alignment vertical="center"/>
    </xf>
    <xf numFmtId="0" fontId="36" fillId="26" borderId="0" xfId="0" applyFont="1" applyFill="1" applyAlignment="1">
      <alignment vertical="center"/>
    </xf>
    <xf numFmtId="0" fontId="23" fillId="26" borderId="0" xfId="0" applyFont="1" applyFill="1" applyAlignment="1">
      <alignment vertical="center"/>
    </xf>
    <xf numFmtId="164" fontId="26" fillId="11" borderId="2" xfId="6" applyFont="1" applyFill="1" applyBorder="1" applyAlignment="1">
      <alignment horizontal="center" vertical="center" wrapText="1"/>
    </xf>
    <xf numFmtId="164" fontId="25" fillId="0" borderId="0" xfId="6" applyFont="1" applyFill="1" applyBorder="1"/>
    <xf numFmtId="166" fontId="12" fillId="2" borderId="2" xfId="6" applyNumberFormat="1" applyFont="1" applyFill="1" applyBorder="1" applyAlignment="1">
      <alignment horizontal="center" vertical="center"/>
    </xf>
    <xf numFmtId="166" fontId="74" fillId="4" borderId="2" xfId="6" applyNumberFormat="1" applyFont="1" applyFill="1" applyBorder="1" applyAlignment="1">
      <alignment horizontal="center"/>
    </xf>
    <xf numFmtId="164" fontId="26" fillId="11" borderId="2" xfId="6" applyFont="1" applyFill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166" fontId="51" fillId="0" borderId="2" xfId="6" applyNumberFormat="1" applyFont="1" applyFill="1" applyBorder="1" applyAlignment="1">
      <alignment horizontal="center"/>
    </xf>
    <xf numFmtId="0" fontId="79" fillId="0" borderId="2" xfId="0" applyFont="1" applyBorder="1" applyAlignment="1">
      <alignment horizontal="left" vertical="center" wrapText="1"/>
    </xf>
    <xf numFmtId="0" fontId="79" fillId="0" borderId="2" xfId="0" applyFont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 wrapText="1"/>
    </xf>
    <xf numFmtId="0" fontId="79" fillId="0" borderId="2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1" fontId="52" fillId="0" borderId="0" xfId="20" applyNumberFormat="1" applyFont="1" applyAlignment="1">
      <alignment horizontal="center"/>
    </xf>
    <xf numFmtId="1" fontId="51" fillId="27" borderId="7" xfId="20" applyNumberFormat="1" applyFont="1" applyFill="1" applyBorder="1" applyAlignment="1">
      <alignment horizontal="center" vertical="center"/>
    </xf>
    <xf numFmtId="1" fontId="24" fillId="11" borderId="3" xfId="20" applyNumberFormat="1" applyFont="1" applyFill="1" applyBorder="1" applyAlignment="1">
      <alignment horizontal="center" vertical="center" wrapText="1" shrinkToFit="1"/>
    </xf>
    <xf numFmtId="1" fontId="51" fillId="15" borderId="3" xfId="6" applyNumberFormat="1" applyFont="1" applyFill="1" applyBorder="1" applyAlignment="1">
      <alignment horizontal="center" vertical="center" wrapText="1"/>
    </xf>
    <xf numFmtId="1" fontId="51" fillId="15" borderId="3" xfId="6" applyNumberFormat="1" applyFont="1" applyFill="1" applyBorder="1" applyAlignment="1">
      <alignment horizontal="center" vertical="center"/>
    </xf>
    <xf numFmtId="1" fontId="51" fillId="11" borderId="3" xfId="20" applyNumberFormat="1" applyFont="1" applyFill="1" applyBorder="1" applyAlignment="1">
      <alignment horizontal="center" vertical="center"/>
    </xf>
    <xf numFmtId="1" fontId="52" fillId="0" borderId="2" xfId="20" applyNumberFormat="1" applyFont="1" applyBorder="1" applyAlignment="1">
      <alignment horizontal="center"/>
    </xf>
    <xf numFmtId="166" fontId="24" fillId="2" borderId="2" xfId="6" applyNumberFormat="1" applyFont="1" applyFill="1" applyBorder="1"/>
    <xf numFmtId="1" fontId="52" fillId="0" borderId="0" xfId="20" applyNumberFormat="1" applyFont="1" applyAlignment="1">
      <alignment horizontal="center" vertical="center"/>
    </xf>
    <xf numFmtId="1" fontId="81" fillId="0" borderId="0" xfId="20" applyNumberFormat="1" applyFont="1"/>
    <xf numFmtId="1" fontId="24" fillId="0" borderId="1" xfId="20" applyNumberFormat="1" applyFont="1" applyBorder="1" applyAlignment="1"/>
    <xf numFmtId="1" fontId="52" fillId="0" borderId="1" xfId="6" applyNumberFormat="1" applyFont="1" applyFill="1" applyBorder="1" applyAlignment="1"/>
    <xf numFmtId="1" fontId="52" fillId="0" borderId="1" xfId="6" applyNumberFormat="1" applyFont="1" applyBorder="1" applyAlignment="1">
      <alignment horizontal="center" vertical="center" wrapText="1"/>
    </xf>
    <xf numFmtId="1" fontId="52" fillId="0" borderId="0" xfId="20" applyNumberFormat="1" applyFont="1"/>
    <xf numFmtId="1" fontId="81" fillId="0" borderId="0" xfId="20" applyNumberFormat="1" applyFont="1" applyAlignment="1">
      <alignment vertical="center"/>
    </xf>
    <xf numFmtId="1" fontId="52" fillId="0" borderId="2" xfId="20" applyNumberFormat="1" applyFont="1" applyBorder="1" applyAlignment="1">
      <alignment horizontal="center" vertical="center"/>
    </xf>
    <xf numFmtId="1" fontId="52" fillId="0" borderId="5" xfId="20" applyNumberFormat="1" applyFont="1" applyBorder="1" applyAlignment="1">
      <alignment horizontal="center"/>
    </xf>
    <xf numFmtId="1" fontId="52" fillId="0" borderId="5" xfId="20" applyNumberFormat="1" applyFont="1" applyBorder="1"/>
    <xf numFmtId="166" fontId="24" fillId="2" borderId="17" xfId="6" applyNumberFormat="1" applyFont="1" applyFill="1" applyBorder="1" applyAlignment="1">
      <alignment horizontal="right"/>
    </xf>
    <xf numFmtId="166" fontId="51" fillId="0" borderId="11" xfId="6" applyNumberFormat="1" applyFont="1" applyFill="1" applyBorder="1" applyAlignment="1">
      <alignment horizontal="right"/>
    </xf>
    <xf numFmtId="1" fontId="52" fillId="0" borderId="2" xfId="20" applyNumberFormat="1" applyFont="1" applyBorder="1"/>
    <xf numFmtId="166" fontId="51" fillId="0" borderId="10" xfId="6" applyNumberFormat="1" applyFont="1" applyFill="1" applyBorder="1" applyAlignment="1">
      <alignment horizontal="right"/>
    </xf>
    <xf numFmtId="1" fontId="24" fillId="0" borderId="2" xfId="20" applyNumberFormat="1" applyFont="1" applyBorder="1" applyAlignment="1">
      <alignment horizontal="left"/>
    </xf>
    <xf numFmtId="1" fontId="24" fillId="0" borderId="2" xfId="20" applyNumberFormat="1" applyFont="1" applyBorder="1" applyAlignment="1">
      <alignment horizontal="center"/>
    </xf>
    <xf numFmtId="1" fontId="24" fillId="0" borderId="2" xfId="20" applyNumberFormat="1" applyFont="1" applyBorder="1"/>
    <xf numFmtId="1" fontId="52" fillId="0" borderId="2" xfId="20" applyNumberFormat="1" applyFont="1" applyFill="1" applyBorder="1" applyAlignment="1">
      <alignment horizontal="center"/>
    </xf>
    <xf numFmtId="1" fontId="52" fillId="0" borderId="2" xfId="20" applyNumberFormat="1" applyFont="1" applyFill="1" applyBorder="1"/>
    <xf numFmtId="1" fontId="24" fillId="7" borderId="2" xfId="20" applyNumberFormat="1" applyFont="1" applyFill="1" applyBorder="1" applyAlignment="1">
      <alignment horizontal="center"/>
    </xf>
    <xf numFmtId="1" fontId="24" fillId="7" borderId="2" xfId="20" applyNumberFormat="1" applyFont="1" applyFill="1" applyBorder="1"/>
    <xf numFmtId="166" fontId="51" fillId="0" borderId="4" xfId="6" applyNumberFormat="1" applyFont="1" applyFill="1" applyBorder="1" applyAlignment="1">
      <alignment horizontal="right"/>
    </xf>
    <xf numFmtId="1" fontId="24" fillId="0" borderId="0" xfId="20" applyNumberFormat="1" applyFont="1"/>
    <xf numFmtId="1" fontId="52" fillId="0" borderId="0" xfId="6" applyNumberFormat="1" applyFont="1"/>
    <xf numFmtId="1" fontId="52" fillId="0" borderId="0" xfId="6" applyNumberFormat="1" applyFont="1" applyAlignment="1">
      <alignment horizontal="center" vertical="center"/>
    </xf>
    <xf numFmtId="2" fontId="52" fillId="0" borderId="5" xfId="20" applyNumberFormat="1" applyFont="1" applyBorder="1" applyAlignment="1">
      <alignment horizontal="left"/>
    </xf>
    <xf numFmtId="2" fontId="52" fillId="0" borderId="2" xfId="20" applyNumberFormat="1" applyFont="1" applyBorder="1" applyAlignment="1">
      <alignment horizontal="left"/>
    </xf>
    <xf numFmtId="2" fontId="24" fillId="0" borderId="2" xfId="20" applyNumberFormat="1" applyFont="1" applyBorder="1" applyAlignment="1">
      <alignment horizontal="left"/>
    </xf>
    <xf numFmtId="2" fontId="24" fillId="0" borderId="2" xfId="20" applyNumberFormat="1" applyFont="1" applyFill="1" applyBorder="1" applyAlignment="1">
      <alignment horizontal="left"/>
    </xf>
    <xf numFmtId="2" fontId="24" fillId="7" borderId="2" xfId="20" applyNumberFormat="1" applyFont="1" applyFill="1" applyBorder="1" applyAlignment="1">
      <alignment horizontal="left"/>
    </xf>
    <xf numFmtId="2" fontId="52" fillId="0" borderId="0" xfId="20" applyNumberFormat="1" applyFont="1"/>
    <xf numFmtId="1" fontId="52" fillId="0" borderId="2" xfId="20" applyNumberFormat="1" applyFont="1" applyBorder="1" applyAlignment="1"/>
    <xf numFmtId="1" fontId="52" fillId="26" borderId="27" xfId="20" applyNumberFormat="1" applyFont="1" applyFill="1" applyBorder="1" applyAlignment="1"/>
    <xf numFmtId="166" fontId="51" fillId="2" borderId="17" xfId="6" applyNumberFormat="1" applyFont="1" applyFill="1" applyBorder="1" applyAlignment="1">
      <alignment horizontal="center"/>
    </xf>
    <xf numFmtId="166" fontId="51" fillId="33" borderId="2" xfId="6" applyNumberFormat="1" applyFont="1" applyFill="1" applyBorder="1" applyAlignment="1">
      <alignment horizontal="center"/>
    </xf>
    <xf numFmtId="166" fontId="51" fillId="0" borderId="11" xfId="6" applyNumberFormat="1" applyFont="1" applyFill="1" applyBorder="1" applyAlignment="1">
      <alignment horizontal="center" vertical="center"/>
    </xf>
    <xf numFmtId="166" fontId="51" fillId="0" borderId="2" xfId="6" applyNumberFormat="1" applyFont="1" applyFill="1" applyBorder="1" applyAlignment="1">
      <alignment horizontal="center" vertical="center"/>
    </xf>
    <xf numFmtId="166" fontId="52" fillId="0" borderId="1" xfId="6" applyNumberFormat="1" applyFont="1" applyBorder="1" applyAlignment="1">
      <alignment horizontal="center" vertical="center"/>
    </xf>
    <xf numFmtId="166" fontId="51" fillId="15" borderId="3" xfId="6" applyNumberFormat="1" applyFont="1" applyFill="1" applyBorder="1" applyAlignment="1">
      <alignment horizontal="center" vertical="center"/>
    </xf>
    <xf numFmtId="166" fontId="51" fillId="0" borderId="10" xfId="6" applyNumberFormat="1" applyFont="1" applyFill="1" applyBorder="1" applyAlignment="1">
      <alignment horizontal="center" vertical="center"/>
    </xf>
    <xf numFmtId="166" fontId="51" fillId="0" borderId="4" xfId="6" applyNumberFormat="1" applyFont="1" applyFill="1" applyBorder="1" applyAlignment="1">
      <alignment horizontal="center" vertical="center"/>
    </xf>
    <xf numFmtId="166" fontId="52" fillId="26" borderId="27" xfId="6" applyNumberFormat="1" applyFont="1" applyFill="1" applyBorder="1" applyAlignment="1"/>
    <xf numFmtId="166" fontId="52" fillId="0" borderId="0" xfId="6" applyNumberFormat="1" applyFont="1" applyAlignment="1">
      <alignment horizontal="center" vertical="center"/>
    </xf>
    <xf numFmtId="166" fontId="51" fillId="15" borderId="3" xfId="6" applyNumberFormat="1" applyFont="1" applyFill="1" applyBorder="1" applyAlignment="1">
      <alignment horizontal="center" vertical="center" wrapText="1"/>
    </xf>
    <xf numFmtId="0" fontId="83" fillId="0" borderId="2" xfId="0" applyFont="1" applyBorder="1" applyAlignment="1">
      <alignment vertical="center" wrapText="1"/>
    </xf>
    <xf numFmtId="0" fontId="75" fillId="0" borderId="2" xfId="0" applyFont="1" applyBorder="1" applyAlignment="1">
      <alignment vertical="center" wrapText="1"/>
    </xf>
    <xf numFmtId="0" fontId="75" fillId="0" borderId="2" xfId="0" applyFont="1" applyBorder="1" applyAlignment="1">
      <alignment horizontal="left" vertical="top" wrapText="1"/>
    </xf>
    <xf numFmtId="164" fontId="51" fillId="28" borderId="2" xfId="6" applyFont="1" applyFill="1" applyBorder="1" applyAlignment="1">
      <alignment horizontal="center" vertical="center"/>
    </xf>
    <xf numFmtId="164" fontId="51" fillId="20" borderId="2" xfId="6" applyFont="1" applyFill="1" applyBorder="1" applyAlignment="1">
      <alignment horizontal="center" vertical="center"/>
    </xf>
    <xf numFmtId="164" fontId="51" fillId="2" borderId="17" xfId="6" applyFont="1" applyFill="1" applyBorder="1" applyAlignment="1">
      <alignment horizontal="center"/>
    </xf>
    <xf numFmtId="164" fontId="52" fillId="2" borderId="17" xfId="6" applyFont="1" applyFill="1" applyBorder="1" applyAlignment="1">
      <alignment horizontal="center"/>
    </xf>
    <xf numFmtId="164" fontId="51" fillId="33" borderId="2" xfId="6" applyFont="1" applyFill="1" applyBorder="1" applyAlignment="1">
      <alignment horizontal="center"/>
    </xf>
    <xf numFmtId="164" fontId="52" fillId="26" borderId="27" xfId="6" applyFont="1" applyFill="1" applyBorder="1" applyAlignment="1"/>
    <xf numFmtId="164" fontId="52" fillId="0" borderId="0" xfId="6" applyFont="1"/>
    <xf numFmtId="164" fontId="82" fillId="0" borderId="0" xfId="6" applyFont="1" applyAlignment="1">
      <alignment horizontal="center" vertical="center"/>
    </xf>
    <xf numFmtId="166" fontId="24" fillId="33" borderId="17" xfId="6" applyNumberFormat="1" applyFont="1" applyFill="1" applyBorder="1" applyAlignment="1">
      <alignment horizontal="right"/>
    </xf>
    <xf numFmtId="166" fontId="51" fillId="26" borderId="11" xfId="6" applyNumberFormat="1" applyFont="1" applyFill="1" applyBorder="1" applyAlignment="1">
      <alignment horizontal="center" vertical="center"/>
    </xf>
    <xf numFmtId="1" fontId="52" fillId="0" borderId="5" xfId="6" applyNumberFormat="1" applyFont="1" applyBorder="1"/>
    <xf numFmtId="166" fontId="51" fillId="0" borderId="11" xfId="6" applyNumberFormat="1" applyFont="1" applyFill="1" applyBorder="1" applyAlignment="1">
      <alignment horizontal="right" vertical="center"/>
    </xf>
    <xf numFmtId="166" fontId="52" fillId="0" borderId="0" xfId="6" applyNumberFormat="1" applyFont="1" applyBorder="1" applyAlignment="1">
      <alignment horizontal="center" vertical="center" wrapText="1"/>
    </xf>
    <xf numFmtId="166" fontId="51" fillId="0" borderId="11" xfId="6" applyNumberFormat="1" applyFont="1" applyBorder="1" applyAlignment="1">
      <alignment horizontal="center" vertical="center" wrapText="1"/>
    </xf>
    <xf numFmtId="164" fontId="36" fillId="0" borderId="0" xfId="6" applyFont="1" applyAlignment="1">
      <alignment vertical="center"/>
    </xf>
    <xf numFmtId="166" fontId="84" fillId="8" borderId="2" xfId="6" applyNumberFormat="1" applyFont="1" applyFill="1" applyBorder="1" applyAlignment="1">
      <alignment horizontal="right"/>
    </xf>
    <xf numFmtId="166" fontId="84" fillId="8" borderId="2" xfId="6" applyNumberFormat="1" applyFont="1" applyFill="1" applyBorder="1" applyAlignment="1">
      <alignment horizontal="center"/>
    </xf>
    <xf numFmtId="1" fontId="84" fillId="8" borderId="2" xfId="6" applyNumberFormat="1" applyFont="1" applyFill="1" applyBorder="1" applyAlignment="1">
      <alignment horizontal="right"/>
    </xf>
    <xf numFmtId="166" fontId="58" fillId="25" borderId="2" xfId="6" applyNumberFormat="1" applyFont="1" applyFill="1" applyBorder="1" applyAlignment="1">
      <alignment horizontal="center"/>
    </xf>
    <xf numFmtId="166" fontId="85" fillId="25" borderId="2" xfId="6" applyNumberFormat="1" applyFont="1" applyFill="1" applyBorder="1" applyAlignment="1">
      <alignment horizontal="center"/>
    </xf>
    <xf numFmtId="166" fontId="74" fillId="8" borderId="2" xfId="6" applyNumberFormat="1" applyFont="1" applyFill="1" applyBorder="1" applyAlignment="1">
      <alignment horizontal="center"/>
    </xf>
    <xf numFmtId="0" fontId="75" fillId="0" borderId="2" xfId="0" applyFont="1" applyBorder="1" applyAlignment="1">
      <alignment vertical="top" wrapText="1"/>
    </xf>
    <xf numFmtId="1" fontId="84" fillId="8" borderId="2" xfId="6" applyNumberFormat="1" applyFont="1" applyFill="1" applyBorder="1" applyAlignment="1">
      <alignment horizontal="center"/>
    </xf>
    <xf numFmtId="1" fontId="7" fillId="26" borderId="2" xfId="2" applyNumberFormat="1" applyFont="1" applyFill="1" applyBorder="1" applyAlignment="1">
      <alignment horizontal="center" vertical="center" wrapText="1"/>
    </xf>
    <xf numFmtId="167" fontId="52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/>
    </xf>
    <xf numFmtId="3" fontId="52" fillId="7" borderId="2" xfId="0" applyNumberFormat="1" applyFont="1" applyFill="1" applyBorder="1" applyAlignment="1">
      <alignment horizontal="center" vertical="center" wrapText="1"/>
    </xf>
    <xf numFmtId="166" fontId="52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52" fillId="0" borderId="0" xfId="20" applyNumberFormat="1" applyFont="1" applyAlignment="1">
      <alignment horizontal="center"/>
    </xf>
    <xf numFmtId="1" fontId="52" fillId="0" borderId="1" xfId="20" applyNumberFormat="1" applyFont="1" applyBorder="1" applyAlignment="1">
      <alignment horizontal="center"/>
    </xf>
    <xf numFmtId="1" fontId="53" fillId="29" borderId="7" xfId="20" applyNumberFormat="1" applyFont="1" applyFill="1" applyBorder="1" applyAlignment="1">
      <alignment horizontal="center" vertical="center"/>
    </xf>
    <xf numFmtId="1" fontId="53" fillId="29" borderId="8" xfId="20" applyNumberFormat="1" applyFont="1" applyFill="1" applyBorder="1" applyAlignment="1">
      <alignment horizontal="center" vertical="center"/>
    </xf>
    <xf numFmtId="1" fontId="53" fillId="29" borderId="6" xfId="20" applyNumberFormat="1" applyFont="1" applyFill="1" applyBorder="1" applyAlignment="1">
      <alignment horizontal="center" vertical="center"/>
    </xf>
    <xf numFmtId="1" fontId="51" fillId="15" borderId="3" xfId="20" applyNumberFormat="1" applyFont="1" applyFill="1" applyBorder="1" applyAlignment="1">
      <alignment horizontal="center" vertical="center" wrapText="1"/>
    </xf>
    <xf numFmtId="1" fontId="51" fillId="15" borderId="5" xfId="20" applyNumberFormat="1" applyFont="1" applyFill="1" applyBorder="1" applyAlignment="1">
      <alignment horizontal="center" vertical="center" wrapText="1"/>
    </xf>
    <xf numFmtId="1" fontId="51" fillId="15" borderId="4" xfId="20" applyNumberFormat="1" applyFont="1" applyFill="1" applyBorder="1" applyAlignment="1">
      <alignment horizontal="center" vertical="center" wrapText="1"/>
    </xf>
    <xf numFmtId="1" fontId="51" fillId="15" borderId="3" xfId="20" applyNumberFormat="1" applyFont="1" applyFill="1" applyBorder="1" applyAlignment="1">
      <alignment horizontal="center" vertical="center"/>
    </xf>
    <xf numFmtId="1" fontId="51" fillId="15" borderId="4" xfId="20" applyNumberFormat="1" applyFont="1" applyFill="1" applyBorder="1" applyAlignment="1">
      <alignment horizontal="center" vertical="center"/>
    </xf>
    <xf numFmtId="2" fontId="51" fillId="15" borderId="3" xfId="20" applyNumberFormat="1" applyFont="1" applyFill="1" applyBorder="1" applyAlignment="1">
      <alignment horizontal="center" vertical="center"/>
    </xf>
    <xf numFmtId="2" fontId="51" fillId="15" borderId="4" xfId="20" applyNumberFormat="1" applyFont="1" applyFill="1" applyBorder="1" applyAlignment="1">
      <alignment horizontal="center" vertical="center"/>
    </xf>
    <xf numFmtId="0" fontId="57" fillId="31" borderId="0" xfId="0" applyFont="1" applyFill="1" applyAlignment="1">
      <alignment horizontal="center" vertical="center" wrapText="1"/>
    </xf>
    <xf numFmtId="164" fontId="26" fillId="11" borderId="2" xfId="6" applyFont="1" applyFill="1" applyBorder="1" applyAlignment="1">
      <alignment horizontal="center"/>
    </xf>
    <xf numFmtId="164" fontId="26" fillId="11" borderId="2" xfId="6" applyFont="1" applyFill="1" applyBorder="1" applyAlignment="1">
      <alignment horizontal="center" vertical="center" wrapText="1"/>
    </xf>
    <xf numFmtId="0" fontId="25" fillId="0" borderId="0" xfId="6" applyNumberFormat="1" applyFont="1" applyAlignment="1">
      <alignment horizontal="center" vertical="center"/>
    </xf>
    <xf numFmtId="0" fontId="25" fillId="0" borderId="15" xfId="6" applyNumberFormat="1" applyFont="1" applyBorder="1" applyAlignment="1">
      <alignment horizontal="center" vertical="center"/>
    </xf>
    <xf numFmtId="166" fontId="12" fillId="2" borderId="7" xfId="6" applyNumberFormat="1" applyFont="1" applyFill="1" applyBorder="1" applyAlignment="1">
      <alignment horizontal="center" vertical="center"/>
    </xf>
    <xf numFmtId="166" fontId="12" fillId="2" borderId="8" xfId="6" applyNumberFormat="1" applyFont="1" applyFill="1" applyBorder="1" applyAlignment="1">
      <alignment horizontal="center" vertical="center"/>
    </xf>
    <xf numFmtId="166" fontId="12" fillId="2" borderId="6" xfId="6" applyNumberFormat="1" applyFont="1" applyFill="1" applyBorder="1" applyAlignment="1">
      <alignment horizontal="center" vertical="center"/>
    </xf>
    <xf numFmtId="164" fontId="20" fillId="6" borderId="7" xfId="6" applyFont="1" applyFill="1" applyBorder="1" applyAlignment="1">
      <alignment horizontal="center"/>
    </xf>
    <xf numFmtId="164" fontId="20" fillId="6" borderId="8" xfId="6" applyFont="1" applyFill="1" applyBorder="1" applyAlignment="1">
      <alignment horizontal="center"/>
    </xf>
    <xf numFmtId="164" fontId="20" fillId="6" borderId="6" xfId="6" applyFont="1" applyFill="1" applyBorder="1" applyAlignment="1">
      <alignment horizontal="center"/>
    </xf>
    <xf numFmtId="1" fontId="7" fillId="26" borderId="3" xfId="2" applyNumberFormat="1" applyFont="1" applyFill="1" applyBorder="1" applyAlignment="1">
      <alignment horizontal="center" vertical="center" wrapText="1"/>
    </xf>
    <xf numFmtId="1" fontId="7" fillId="26" borderId="5" xfId="2" applyNumberFormat="1" applyFont="1" applyFill="1" applyBorder="1" applyAlignment="1">
      <alignment horizontal="center" vertical="center" wrapText="1"/>
    </xf>
    <xf numFmtId="2" fontId="26" fillId="0" borderId="27" xfId="6" applyNumberFormat="1" applyFont="1" applyBorder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6" fontId="20" fillId="10" borderId="0" xfId="6" applyNumberFormat="1" applyFont="1" applyFill="1" applyBorder="1" applyAlignment="1">
      <alignment horizontal="center" vertical="center" wrapText="1"/>
    </xf>
    <xf numFmtId="166" fontId="20" fillId="10" borderId="15" xfId="6" applyNumberFormat="1" applyFont="1" applyFill="1" applyBorder="1" applyAlignment="1">
      <alignment horizontal="center" vertical="center"/>
    </xf>
    <xf numFmtId="0" fontId="25" fillId="0" borderId="12" xfId="6" applyNumberFormat="1" applyFont="1" applyBorder="1" applyAlignment="1">
      <alignment horizontal="center" vertical="center"/>
    </xf>
    <xf numFmtId="166" fontId="20" fillId="9" borderId="0" xfId="6" applyNumberFormat="1" applyFont="1" applyFill="1" applyBorder="1" applyAlignment="1">
      <alignment horizontal="center" vertical="center" shrinkToFit="1"/>
    </xf>
    <xf numFmtId="166" fontId="20" fillId="10" borderId="0" xfId="6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80" fillId="0" borderId="0" xfId="0" applyFont="1" applyAlignment="1">
      <alignment horizontal="center" vertical="center"/>
    </xf>
  </cellXfs>
  <cellStyles count="64">
    <cellStyle name="20% - ส่วนที่ถูกเน้น1" xfId="41" builtinId="30" customBuiltin="1"/>
    <cellStyle name="20% - ส่วนที่ถูกเน้น2" xfId="45" builtinId="34" customBuiltin="1"/>
    <cellStyle name="20% - ส่วนที่ถูกเน้น3" xfId="49" builtinId="38" customBuiltin="1"/>
    <cellStyle name="20% - ส่วนที่ถูกเน้น4" xfId="53" builtinId="42" customBuiltin="1"/>
    <cellStyle name="20% - ส่วนที่ถูกเน้น5" xfId="57" builtinId="46" customBuiltin="1"/>
    <cellStyle name="20% - ส่วนที่ถูกเน้น6" xfId="61" builtinId="50" customBuiltin="1"/>
    <cellStyle name="40% - ส่วนที่ถูกเน้น1" xfId="42" builtinId="31" customBuiltin="1"/>
    <cellStyle name="40% - ส่วนที่ถูกเน้น2" xfId="46" builtinId="35" customBuiltin="1"/>
    <cellStyle name="40% - ส่วนที่ถูกเน้น3" xfId="50" builtinId="39" customBuiltin="1"/>
    <cellStyle name="40% - ส่วนที่ถูกเน้น4" xfId="54" builtinId="43" customBuiltin="1"/>
    <cellStyle name="40% - ส่วนที่ถูกเน้น5" xfId="58" builtinId="47" customBuiltin="1"/>
    <cellStyle name="40% - ส่วนที่ถูกเน้น6" xfId="62" builtinId="51" customBuiltin="1"/>
    <cellStyle name="60% - ส่วนที่ถูกเน้น1" xfId="43" builtinId="32" customBuiltin="1"/>
    <cellStyle name="60% - ส่วนที่ถูกเน้น2" xfId="47" builtinId="36" customBuiltin="1"/>
    <cellStyle name="60% - ส่วนที่ถูกเน้น3" xfId="51" builtinId="40" customBuiltin="1"/>
    <cellStyle name="60% - ส่วนที่ถูกเน้น4" xfId="55" builtinId="44" customBuiltin="1"/>
    <cellStyle name="60% - ส่วนที่ถูกเน้น5" xfId="59" builtinId="48" customBuiltin="1"/>
    <cellStyle name="60% - ส่วนที่ถูกเน้น6" xfId="63" builtinId="52" customBuiltin="1"/>
    <cellStyle name="Comma 2" xfId="8" xr:uid="{00000000-0005-0000-0000-00001C000000}"/>
    <cellStyle name="Comma 2 2" xfId="9" xr:uid="{00000000-0005-0000-0000-00001D000000}"/>
    <cellStyle name="Comma 2 2 2" xfId="12" xr:uid="{00000000-0005-0000-0000-00001E000000}"/>
    <cellStyle name="Comma 2 2 3" xfId="20" xr:uid="{00000000-0005-0000-0000-00001F000000}"/>
    <cellStyle name="Comma 2 3" xfId="19" xr:uid="{00000000-0005-0000-0000-000020000000}"/>
    <cellStyle name="Comma 2 7" xfId="15" xr:uid="{00000000-0005-0000-0000-000021000000}"/>
    <cellStyle name="Comma 2 9" xfId="14" xr:uid="{00000000-0005-0000-0000-000022000000}"/>
    <cellStyle name="Normal 2" xfId="16" xr:uid="{00000000-0005-0000-0000-00002D000000}"/>
    <cellStyle name="Normal 2 2" xfId="5" xr:uid="{00000000-0005-0000-0000-00002E000000}"/>
    <cellStyle name="Normal_ค่าบัญชี_1" xfId="17" xr:uid="{00000000-0005-0000-0000-00002F000000}"/>
    <cellStyle name="Normal_งบมีค56" xfId="18" xr:uid="{00000000-0005-0000-0000-000030000000}"/>
    <cellStyle name="เครื่องหมายจุลภาค_ร่าง จัดกลุ่มBenchmarking_ปรับใหม่" xfId="2" xr:uid="{00000000-0005-0000-0000-000037000000}"/>
    <cellStyle name="เซลล์ตรวจสอบ" xfId="35" builtinId="23" customBuiltin="1"/>
    <cellStyle name="เซลล์ที่มีลิงก์" xfId="34" builtinId="24" customBuiltin="1"/>
    <cellStyle name="เปอร์เซ็นต์" xfId="1" builtinId="5"/>
    <cellStyle name="เปอร์เซ็นต์ 2" xfId="7" xr:uid="{00000000-0005-0000-0000-00003F000000}"/>
    <cellStyle name="แย่" xfId="29" builtinId="27" customBuiltin="1"/>
    <cellStyle name="แสดงผล" xfId="32" builtinId="21" customBuiltin="1"/>
    <cellStyle name="การคำนวณ" xfId="33" builtinId="22" customBuiltin="1"/>
    <cellStyle name="ข้อความเตือน" xfId="36" builtinId="11" customBuiltin="1"/>
    <cellStyle name="ข้อความอธิบาย" xfId="38" builtinId="53" customBuiltin="1"/>
    <cellStyle name="จุลภาค" xfId="6" builtinId="3"/>
    <cellStyle name="จุลภาค 2" xfId="10" xr:uid="{00000000-0005-0000-0000-000038000000}"/>
    <cellStyle name="จุลภาค 2 2" xfId="13" xr:uid="{00000000-0005-0000-0000-000039000000}"/>
    <cellStyle name="จุลภาค 2 3" xfId="22" xr:uid="{00000000-0005-0000-0000-00003A000000}"/>
    <cellStyle name="จุลภาค 3" xfId="21" xr:uid="{00000000-0005-0000-0000-00003B000000}"/>
    <cellStyle name="ชื่อเรื่อง" xfId="23" builtinId="15" customBuiltin="1"/>
    <cellStyle name="ดี" xfId="28" builtinId="26" customBuiltin="1"/>
    <cellStyle name="ปกติ" xfId="0" builtinId="0"/>
    <cellStyle name="ปกติ 2" xfId="3" xr:uid="{00000000-0005-0000-0000-00003C000000}"/>
    <cellStyle name="ปกติ 2 2" xfId="11" xr:uid="{00000000-0005-0000-0000-00003D000000}"/>
    <cellStyle name="ปกติ 4" xfId="4" xr:uid="{00000000-0005-0000-0000-00003E000000}"/>
    <cellStyle name="ป้อนค่า" xfId="31" builtinId="20" customBuiltin="1"/>
    <cellStyle name="ปานกลาง" xfId="30" builtinId="28" customBuiltin="1"/>
    <cellStyle name="ผลรวม" xfId="39" builtinId="25" customBuiltin="1"/>
    <cellStyle name="ส่วนที่ถูกเน้น1" xfId="40" builtinId="29" customBuiltin="1"/>
    <cellStyle name="ส่วนที่ถูกเน้น2" xfId="44" builtinId="33" customBuiltin="1"/>
    <cellStyle name="ส่วนที่ถูกเน้น3" xfId="48" builtinId="37" customBuiltin="1"/>
    <cellStyle name="ส่วนที่ถูกเน้น4" xfId="52" builtinId="41" customBuiltin="1"/>
    <cellStyle name="ส่วนที่ถูกเน้น5" xfId="56" builtinId="45" customBuiltin="1"/>
    <cellStyle name="ส่วนที่ถูกเน้น6" xfId="60" builtinId="49" customBuiltin="1"/>
    <cellStyle name="หมายเหตุ" xfId="37" builtinId="10" customBuiltin="1"/>
    <cellStyle name="หัวเรื่อง 1" xfId="24" builtinId="16" customBuiltin="1"/>
    <cellStyle name="หัวเรื่อง 2" xfId="25" builtinId="17" customBuiltin="1"/>
    <cellStyle name="หัวเรื่อง 3" xfId="26" builtinId="18" customBuiltin="1"/>
    <cellStyle name="หัวเรื่อง 4" xfId="27" builtinId="19" customBuiltin="1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Q1Y2569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520.25613466872335</c:v>
                </c:pt>
                <c:pt idx="1">
                  <c:v>538.5775099605836</c:v>
                </c:pt>
                <c:pt idx="2">
                  <c:v>478.5180057597658</c:v>
                </c:pt>
                <c:pt idx="3">
                  <c:v>525.10591062809465</c:v>
                </c:pt>
                <c:pt idx="4">
                  <c:v>445.32903097944637</c:v>
                </c:pt>
                <c:pt idx="5">
                  <c:v>455.71400574456948</c:v>
                </c:pt>
                <c:pt idx="6">
                  <c:v>477.98970109497293</c:v>
                </c:pt>
                <c:pt idx="7">
                  <c:v>468.43779598101747</c:v>
                </c:pt>
                <c:pt idx="8">
                  <c:v>546.8836623165696</c:v>
                </c:pt>
                <c:pt idx="9">
                  <c:v>562.21760347651946</c:v>
                </c:pt>
                <c:pt idx="10">
                  <c:v>759.50986196952806</c:v>
                </c:pt>
                <c:pt idx="11">
                  <c:v>645.02819284528766</c:v>
                </c:pt>
                <c:pt idx="12">
                  <c:v>1713.3376295252854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233.63442530574761</c:v>
                </c:pt>
                <c:pt idx="1">
                  <c:v>146.41417569384615</c:v>
                </c:pt>
                <c:pt idx="2">
                  <c:v>96.586783639510813</c:v>
                </c:pt>
                <c:pt idx="3">
                  <c:v>138.85249499647486</c:v>
                </c:pt>
                <c:pt idx="4">
                  <c:v>172.44537084630974</c:v>
                </c:pt>
                <c:pt idx="5">
                  <c:v>127.61001136231209</c:v>
                </c:pt>
                <c:pt idx="6">
                  <c:v>215.58586066288476</c:v>
                </c:pt>
                <c:pt idx="7">
                  <c:v>184.97231933714178</c:v>
                </c:pt>
                <c:pt idx="8">
                  <c:v>170.69879076909041</c:v>
                </c:pt>
                <c:pt idx="9">
                  <c:v>149.65221009023838</c:v>
                </c:pt>
                <c:pt idx="10">
                  <c:v>431.54583676915246</c:v>
                </c:pt>
                <c:pt idx="11">
                  <c:v>574.25905514593489</c:v>
                </c:pt>
                <c:pt idx="12">
                  <c:v>695.31247687439622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426.99495099977338</c:v>
                </c:pt>
                <c:pt idx="1">
                  <c:v>241.72964497937355</c:v>
                </c:pt>
                <c:pt idx="2">
                  <c:v>291.07674112124812</c:v>
                </c:pt>
                <c:pt idx="3">
                  <c:v>318.21930237166339</c:v>
                </c:pt>
                <c:pt idx="4">
                  <c:v>485.73148288029159</c:v>
                </c:pt>
                <c:pt idx="5">
                  <c:v>308.46121844810591</c:v>
                </c:pt>
                <c:pt idx="6">
                  <c:v>333.97069461710481</c:v>
                </c:pt>
                <c:pt idx="7">
                  <c:v>482.76172000346577</c:v>
                </c:pt>
                <c:pt idx="8">
                  <c:v>568.4021574725964</c:v>
                </c:pt>
                <c:pt idx="9">
                  <c:v>413.62420888496371</c:v>
                </c:pt>
                <c:pt idx="10">
                  <c:v>944.47602791798965</c:v>
                </c:pt>
                <c:pt idx="11">
                  <c:v>1770.5820103449985</c:v>
                </c:pt>
                <c:pt idx="12">
                  <c:v>2008.3109769562066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2527.2685961240581</c:v>
                </c:pt>
                <c:pt idx="1">
                  <c:v>962.26371446349981</c:v>
                </c:pt>
                <c:pt idx="2">
                  <c:v>1014.9485554416341</c:v>
                </c:pt>
                <c:pt idx="3">
                  <c:v>929.85326708213995</c:v>
                </c:pt>
                <c:pt idx="4">
                  <c:v>1249.5015376658937</c:v>
                </c:pt>
                <c:pt idx="5">
                  <c:v>766.95125937951559</c:v>
                </c:pt>
                <c:pt idx="6">
                  <c:v>895.78593460363084</c:v>
                </c:pt>
                <c:pt idx="7">
                  <c:v>1170.4285291018598</c:v>
                </c:pt>
                <c:pt idx="8">
                  <c:v>1434.3455594447128</c:v>
                </c:pt>
                <c:pt idx="9">
                  <c:v>1516.2850618540181</c:v>
                </c:pt>
                <c:pt idx="10">
                  <c:v>2986.255410323316</c:v>
                </c:pt>
                <c:pt idx="11">
                  <c:v>4140.7510281977684</c:v>
                </c:pt>
                <c:pt idx="12">
                  <c:v>5253.5800890037863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5.9558680459215028</c:v>
                </c:pt>
                <c:pt idx="1">
                  <c:v>5.7246222574328325</c:v>
                </c:pt>
                <c:pt idx="2">
                  <c:v>3.2047931056510892</c:v>
                </c:pt>
                <c:pt idx="3">
                  <c:v>4.0474446764855001</c:v>
                </c:pt>
                <c:pt idx="4">
                  <c:v>6.1863310349607445</c:v>
                </c:pt>
                <c:pt idx="5">
                  <c:v>2.7542290147204422</c:v>
                </c:pt>
                <c:pt idx="6">
                  <c:v>3.5604827131418082</c:v>
                </c:pt>
                <c:pt idx="7">
                  <c:v>5.4347893083587566</c:v>
                </c:pt>
                <c:pt idx="8">
                  <c:v>6.0064597043733761</c:v>
                </c:pt>
                <c:pt idx="9">
                  <c:v>11.646256803745697</c:v>
                </c:pt>
                <c:pt idx="10">
                  <c:v>26.137383553315402</c:v>
                </c:pt>
                <c:pt idx="11">
                  <c:v>36.650268997110246</c:v>
                </c:pt>
                <c:pt idx="12">
                  <c:v>41.633583014411705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24.820260202242999</c:v>
                </c:pt>
                <c:pt idx="1">
                  <c:v>19.531824787736781</c:v>
                </c:pt>
                <c:pt idx="2">
                  <c:v>16.424873816927612</c:v>
                </c:pt>
                <c:pt idx="3">
                  <c:v>29.78763768841749</c:v>
                </c:pt>
                <c:pt idx="4">
                  <c:v>23.32520589877274</c:v>
                </c:pt>
                <c:pt idx="5">
                  <c:v>18.567556117354673</c:v>
                </c:pt>
                <c:pt idx="6">
                  <c:v>16.332098375767277</c:v>
                </c:pt>
                <c:pt idx="7">
                  <c:v>31.540391827347733</c:v>
                </c:pt>
                <c:pt idx="8">
                  <c:v>31.014277740597372</c:v>
                </c:pt>
                <c:pt idx="9">
                  <c:v>49.617302691471501</c:v>
                </c:pt>
                <c:pt idx="10">
                  <c:v>149.27849142462352</c:v>
                </c:pt>
                <c:pt idx="11">
                  <c:v>210.99017498267173</c:v>
                </c:pt>
                <c:pt idx="12">
                  <c:v>207.23211041978857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558.15361714913536</c:v>
                </c:pt>
                <c:pt idx="1">
                  <c:v>337.25978781886431</c:v>
                </c:pt>
                <c:pt idx="2">
                  <c:v>324.01534762910603</c:v>
                </c:pt>
                <c:pt idx="3">
                  <c:v>348.82501793989422</c:v>
                </c:pt>
                <c:pt idx="4">
                  <c:v>352.32776552687704</c:v>
                </c:pt>
                <c:pt idx="5">
                  <c:v>281.59394366795294</c:v>
                </c:pt>
                <c:pt idx="6">
                  <c:v>287.07446564089662</c:v>
                </c:pt>
                <c:pt idx="7">
                  <c:v>282.75963527519571</c:v>
                </c:pt>
                <c:pt idx="8">
                  <c:v>338.2625750847684</c:v>
                </c:pt>
                <c:pt idx="9">
                  <c:v>298.85408494397865</c:v>
                </c:pt>
                <c:pt idx="10">
                  <c:v>507.16781772654531</c:v>
                </c:pt>
                <c:pt idx="11">
                  <c:v>790.11785222653509</c:v>
                </c:pt>
                <c:pt idx="12">
                  <c:v>942.48570361160728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42736"/>
        <c:axId val="-1738546000"/>
      </c:barChart>
      <c:catAx>
        <c:axId val="-1738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2736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Q1Y2569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520.25613466872335</c:v>
                </c:pt>
                <c:pt idx="1">
                  <c:v>538.5775099605836</c:v>
                </c:pt>
                <c:pt idx="2">
                  <c:v>478.5180057597658</c:v>
                </c:pt>
                <c:pt idx="3">
                  <c:v>525.10591062809465</c:v>
                </c:pt>
                <c:pt idx="4">
                  <c:v>445.32903097944637</c:v>
                </c:pt>
                <c:pt idx="5">
                  <c:v>455.71400574456948</c:v>
                </c:pt>
                <c:pt idx="6">
                  <c:v>477.98970109497293</c:v>
                </c:pt>
                <c:pt idx="7">
                  <c:v>468.43779598101747</c:v>
                </c:pt>
                <c:pt idx="8">
                  <c:v>546.8836623165696</c:v>
                </c:pt>
                <c:pt idx="9">
                  <c:v>562.21760347651946</c:v>
                </c:pt>
                <c:pt idx="10">
                  <c:v>759.50986196952806</c:v>
                </c:pt>
                <c:pt idx="11">
                  <c:v>645.02819284528766</c:v>
                </c:pt>
                <c:pt idx="12">
                  <c:v>1713.3376295252854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233.63442530574761</c:v>
                </c:pt>
                <c:pt idx="1">
                  <c:v>146.41417569384615</c:v>
                </c:pt>
                <c:pt idx="2">
                  <c:v>96.586783639510813</c:v>
                </c:pt>
                <c:pt idx="3">
                  <c:v>138.85249499647486</c:v>
                </c:pt>
                <c:pt idx="4">
                  <c:v>172.44537084630974</c:v>
                </c:pt>
                <c:pt idx="5">
                  <c:v>127.61001136231209</c:v>
                </c:pt>
                <c:pt idx="6">
                  <c:v>215.58586066288476</c:v>
                </c:pt>
                <c:pt idx="7">
                  <c:v>184.97231933714178</c:v>
                </c:pt>
                <c:pt idx="8">
                  <c:v>170.69879076909041</c:v>
                </c:pt>
                <c:pt idx="9">
                  <c:v>149.65221009023838</c:v>
                </c:pt>
                <c:pt idx="10">
                  <c:v>431.54583676915246</c:v>
                </c:pt>
                <c:pt idx="11">
                  <c:v>574.25905514593489</c:v>
                </c:pt>
                <c:pt idx="12">
                  <c:v>695.31247687439622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426.99495099977338</c:v>
                </c:pt>
                <c:pt idx="1">
                  <c:v>241.72964497937355</c:v>
                </c:pt>
                <c:pt idx="2">
                  <c:v>291.07674112124812</c:v>
                </c:pt>
                <c:pt idx="3">
                  <c:v>318.21930237166339</c:v>
                </c:pt>
                <c:pt idx="4">
                  <c:v>485.73148288029159</c:v>
                </c:pt>
                <c:pt idx="5">
                  <c:v>308.46121844810591</c:v>
                </c:pt>
                <c:pt idx="6">
                  <c:v>333.97069461710481</c:v>
                </c:pt>
                <c:pt idx="7">
                  <c:v>482.76172000346577</c:v>
                </c:pt>
                <c:pt idx="8">
                  <c:v>568.4021574725964</c:v>
                </c:pt>
                <c:pt idx="9">
                  <c:v>413.62420888496371</c:v>
                </c:pt>
                <c:pt idx="10">
                  <c:v>944.47602791798965</c:v>
                </c:pt>
                <c:pt idx="11">
                  <c:v>1770.5820103449985</c:v>
                </c:pt>
                <c:pt idx="12">
                  <c:v>2008.3109769562066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2527.2685961240581</c:v>
                </c:pt>
                <c:pt idx="1">
                  <c:v>962.26371446349981</c:v>
                </c:pt>
                <c:pt idx="2">
                  <c:v>1014.9485554416341</c:v>
                </c:pt>
                <c:pt idx="3">
                  <c:v>929.85326708213995</c:v>
                </c:pt>
                <c:pt idx="4">
                  <c:v>1249.5015376658937</c:v>
                </c:pt>
                <c:pt idx="5">
                  <c:v>766.95125937951559</c:v>
                </c:pt>
                <c:pt idx="6">
                  <c:v>895.78593460363084</c:v>
                </c:pt>
                <c:pt idx="7">
                  <c:v>1170.4285291018598</c:v>
                </c:pt>
                <c:pt idx="8">
                  <c:v>1434.3455594447128</c:v>
                </c:pt>
                <c:pt idx="9">
                  <c:v>1516.2850618540181</c:v>
                </c:pt>
                <c:pt idx="10">
                  <c:v>2986.255410323316</c:v>
                </c:pt>
                <c:pt idx="11">
                  <c:v>4140.7510281977684</c:v>
                </c:pt>
                <c:pt idx="12">
                  <c:v>5253.5800890037863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5.9558680459215028</c:v>
                </c:pt>
                <c:pt idx="1">
                  <c:v>5.7246222574328325</c:v>
                </c:pt>
                <c:pt idx="2">
                  <c:v>3.2047931056510892</c:v>
                </c:pt>
                <c:pt idx="3">
                  <c:v>4.0474446764855001</c:v>
                </c:pt>
                <c:pt idx="4">
                  <c:v>6.1863310349607445</c:v>
                </c:pt>
                <c:pt idx="5">
                  <c:v>2.7542290147204422</c:v>
                </c:pt>
                <c:pt idx="6">
                  <c:v>3.5604827131418082</c:v>
                </c:pt>
                <c:pt idx="7">
                  <c:v>5.4347893083587566</c:v>
                </c:pt>
                <c:pt idx="8">
                  <c:v>6.0064597043733761</c:v>
                </c:pt>
                <c:pt idx="9">
                  <c:v>11.646256803745697</c:v>
                </c:pt>
                <c:pt idx="10">
                  <c:v>26.137383553315402</c:v>
                </c:pt>
                <c:pt idx="11">
                  <c:v>36.650268997110246</c:v>
                </c:pt>
                <c:pt idx="12">
                  <c:v>41.633583014411705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24.820260202242999</c:v>
                </c:pt>
                <c:pt idx="1">
                  <c:v>19.531824787736781</c:v>
                </c:pt>
                <c:pt idx="2">
                  <c:v>16.424873816927612</c:v>
                </c:pt>
                <c:pt idx="3">
                  <c:v>29.78763768841749</c:v>
                </c:pt>
                <c:pt idx="4">
                  <c:v>23.32520589877274</c:v>
                </c:pt>
                <c:pt idx="5">
                  <c:v>18.567556117354673</c:v>
                </c:pt>
                <c:pt idx="6">
                  <c:v>16.332098375767277</c:v>
                </c:pt>
                <c:pt idx="7">
                  <c:v>31.540391827347733</c:v>
                </c:pt>
                <c:pt idx="8">
                  <c:v>31.014277740597372</c:v>
                </c:pt>
                <c:pt idx="9">
                  <c:v>49.617302691471501</c:v>
                </c:pt>
                <c:pt idx="10">
                  <c:v>149.27849142462352</c:v>
                </c:pt>
                <c:pt idx="11">
                  <c:v>210.99017498267173</c:v>
                </c:pt>
                <c:pt idx="12">
                  <c:v>207.23211041978857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558.15361714913536</c:v>
                </c:pt>
                <c:pt idx="1">
                  <c:v>337.25978781886431</c:v>
                </c:pt>
                <c:pt idx="2">
                  <c:v>324.01534762910603</c:v>
                </c:pt>
                <c:pt idx="3">
                  <c:v>348.82501793989422</c:v>
                </c:pt>
                <c:pt idx="4">
                  <c:v>352.32776552687704</c:v>
                </c:pt>
                <c:pt idx="5">
                  <c:v>281.59394366795294</c:v>
                </c:pt>
                <c:pt idx="6">
                  <c:v>287.07446564089662</c:v>
                </c:pt>
                <c:pt idx="7">
                  <c:v>282.75963527519571</c:v>
                </c:pt>
                <c:pt idx="8">
                  <c:v>338.2625750847684</c:v>
                </c:pt>
                <c:pt idx="9">
                  <c:v>298.85408494397865</c:v>
                </c:pt>
                <c:pt idx="10">
                  <c:v>507.16781772654531</c:v>
                </c:pt>
                <c:pt idx="11">
                  <c:v>790.11785222653509</c:v>
                </c:pt>
                <c:pt idx="12">
                  <c:v>942.48570361160728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34576"/>
        <c:axId val="-1738542192"/>
      </c:barChart>
      <c:catAx>
        <c:axId val="-17385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3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Q1Y2569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13096.247919367359</c:v>
                </c:pt>
                <c:pt idx="1">
                  <c:v>10677.916469021866</c:v>
                </c:pt>
                <c:pt idx="2">
                  <c:v>9788.8762612926093</c:v>
                </c:pt>
                <c:pt idx="3">
                  <c:v>10610.099620666871</c:v>
                </c:pt>
                <c:pt idx="4">
                  <c:v>9591.1542774347599</c:v>
                </c:pt>
                <c:pt idx="5">
                  <c:v>10740.389713149643</c:v>
                </c:pt>
                <c:pt idx="6">
                  <c:v>8434.0031309371097</c:v>
                </c:pt>
                <c:pt idx="7">
                  <c:v>8095.3467663839756</c:v>
                </c:pt>
                <c:pt idx="8">
                  <c:v>9469.75733563225</c:v>
                </c:pt>
                <c:pt idx="9">
                  <c:v>6733.5861877010548</c:v>
                </c:pt>
                <c:pt idx="10">
                  <c:v>7107.9488143775816</c:v>
                </c:pt>
                <c:pt idx="11">
                  <c:v>7287.0058780355321</c:v>
                </c:pt>
                <c:pt idx="12">
                  <c:v>6584.0168490242922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36.492647405496896</c:v>
                </c:pt>
                <c:pt idx="1">
                  <c:v>35.538816818817807</c:v>
                </c:pt>
                <c:pt idx="2">
                  <c:v>29.971119823959928</c:v>
                </c:pt>
                <c:pt idx="3">
                  <c:v>35.142178464129707</c:v>
                </c:pt>
                <c:pt idx="4">
                  <c:v>32.204464382386234</c:v>
                </c:pt>
                <c:pt idx="5">
                  <c:v>43.889626959979928</c:v>
                </c:pt>
                <c:pt idx="6">
                  <c:v>9.2571004120285831</c:v>
                </c:pt>
                <c:pt idx="7">
                  <c:v>35.216610826911158</c:v>
                </c:pt>
                <c:pt idx="8">
                  <c:v>30.821765337647072</c:v>
                </c:pt>
                <c:pt idx="9">
                  <c:v>18.16135812254533</c:v>
                </c:pt>
                <c:pt idx="10">
                  <c:v>46.295167164692103</c:v>
                </c:pt>
                <c:pt idx="11">
                  <c:v>28.636615847876318</c:v>
                </c:pt>
                <c:pt idx="12">
                  <c:v>37.824301918547924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1207.2221810880433</c:v>
                </c:pt>
                <c:pt idx="1">
                  <c:v>1321.8120056387977</c:v>
                </c:pt>
                <c:pt idx="2">
                  <c:v>1243.5586817193407</c:v>
                </c:pt>
                <c:pt idx="3">
                  <c:v>1451.2966971746673</c:v>
                </c:pt>
                <c:pt idx="4">
                  <c:v>1561.2344308436805</c:v>
                </c:pt>
                <c:pt idx="5">
                  <c:v>1724.4360578841167</c:v>
                </c:pt>
                <c:pt idx="6">
                  <c:v>1201.1767711039643</c:v>
                </c:pt>
                <c:pt idx="7">
                  <c:v>1713.4853322891495</c:v>
                </c:pt>
                <c:pt idx="8">
                  <c:v>2062.9073204353826</c:v>
                </c:pt>
                <c:pt idx="9">
                  <c:v>1560.97335501409</c:v>
                </c:pt>
                <c:pt idx="10">
                  <c:v>1992.2751606378945</c:v>
                </c:pt>
                <c:pt idx="11">
                  <c:v>2359.5571653725783</c:v>
                </c:pt>
                <c:pt idx="12">
                  <c:v>4061.5550347989674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512.76609387778251</c:v>
                </c:pt>
                <c:pt idx="1">
                  <c:v>546.94822226485383</c:v>
                </c:pt>
                <c:pt idx="2">
                  <c:v>526.2997923072794</c:v>
                </c:pt>
                <c:pt idx="3">
                  <c:v>590.39307274088026</c:v>
                </c:pt>
                <c:pt idx="4">
                  <c:v>583.28678709971007</c:v>
                </c:pt>
                <c:pt idx="5">
                  <c:v>771.88350622474866</c:v>
                </c:pt>
                <c:pt idx="6">
                  <c:v>498.33566184483635</c:v>
                </c:pt>
                <c:pt idx="7">
                  <c:v>647.36848812053711</c:v>
                </c:pt>
                <c:pt idx="8">
                  <c:v>744.34606616409746</c:v>
                </c:pt>
                <c:pt idx="9">
                  <c:v>677.92095004550595</c:v>
                </c:pt>
                <c:pt idx="10">
                  <c:v>1048.4667349522597</c:v>
                </c:pt>
                <c:pt idx="11">
                  <c:v>1108.6432073179672</c:v>
                </c:pt>
                <c:pt idx="12">
                  <c:v>2566.3499790298874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804.33579466853439</c:v>
                </c:pt>
                <c:pt idx="1">
                  <c:v>813.54847238183572</c:v>
                </c:pt>
                <c:pt idx="2">
                  <c:v>605.55044447943351</c:v>
                </c:pt>
                <c:pt idx="3">
                  <c:v>860.42089190905199</c:v>
                </c:pt>
                <c:pt idx="4">
                  <c:v>835.61503814599439</c:v>
                </c:pt>
                <c:pt idx="5">
                  <c:v>594.77604609255286</c:v>
                </c:pt>
                <c:pt idx="6">
                  <c:v>758.46372236765217</c:v>
                </c:pt>
                <c:pt idx="7">
                  <c:v>553.05744546607343</c:v>
                </c:pt>
                <c:pt idx="8">
                  <c:v>606.29415764531245</c:v>
                </c:pt>
                <c:pt idx="9">
                  <c:v>506.22310787750581</c:v>
                </c:pt>
                <c:pt idx="10">
                  <c:v>251.73759141113928</c:v>
                </c:pt>
                <c:pt idx="11">
                  <c:v>157.09045235804132</c:v>
                </c:pt>
                <c:pt idx="12">
                  <c:v>120.18937877825954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899.79975882899532</c:v>
                </c:pt>
                <c:pt idx="1">
                  <c:v>436.55373980822299</c:v>
                </c:pt>
                <c:pt idx="2">
                  <c:v>521.60867373719987</c:v>
                </c:pt>
                <c:pt idx="3">
                  <c:v>722.47811379327561</c:v>
                </c:pt>
                <c:pt idx="4">
                  <c:v>607.71662653360875</c:v>
                </c:pt>
                <c:pt idx="5">
                  <c:v>627.05623648601659</c:v>
                </c:pt>
                <c:pt idx="6">
                  <c:v>770.3046448441786</c:v>
                </c:pt>
                <c:pt idx="7">
                  <c:v>468.00988625363539</c:v>
                </c:pt>
                <c:pt idx="8">
                  <c:v>574.49361351478024</c:v>
                </c:pt>
                <c:pt idx="9">
                  <c:v>425.45092962612779</c:v>
                </c:pt>
                <c:pt idx="10">
                  <c:v>381.68963082079694</c:v>
                </c:pt>
                <c:pt idx="11">
                  <c:v>399.72906788850776</c:v>
                </c:pt>
                <c:pt idx="12">
                  <c:v>387.70916901635462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615.4851048664234</c:v>
                </c:pt>
                <c:pt idx="1">
                  <c:v>455.80036271794671</c:v>
                </c:pt>
                <c:pt idx="2">
                  <c:v>461.47461291237164</c:v>
                </c:pt>
                <c:pt idx="3">
                  <c:v>582.56738746816723</c:v>
                </c:pt>
                <c:pt idx="4">
                  <c:v>980.75230906141417</c:v>
                </c:pt>
                <c:pt idx="5">
                  <c:v>803.47267585027487</c:v>
                </c:pt>
                <c:pt idx="6">
                  <c:v>888.10179574617928</c:v>
                </c:pt>
                <c:pt idx="7">
                  <c:v>890.0211006968093</c:v>
                </c:pt>
                <c:pt idx="8">
                  <c:v>966.01527957052315</c:v>
                </c:pt>
                <c:pt idx="9">
                  <c:v>365.95881191684623</c:v>
                </c:pt>
                <c:pt idx="10">
                  <c:v>1066.9551855127027</c:v>
                </c:pt>
                <c:pt idx="11">
                  <c:v>330.74769327749641</c:v>
                </c:pt>
                <c:pt idx="12">
                  <c:v>917.25996944107737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249.40063149799337</c:v>
                </c:pt>
                <c:pt idx="1">
                  <c:v>161.90513143652061</c:v>
                </c:pt>
                <c:pt idx="2">
                  <c:v>140.388327463915</c:v>
                </c:pt>
                <c:pt idx="3">
                  <c:v>245.64118418615286</c:v>
                </c:pt>
                <c:pt idx="4">
                  <c:v>315.73772125186173</c:v>
                </c:pt>
                <c:pt idx="5">
                  <c:v>217.62370576300745</c:v>
                </c:pt>
                <c:pt idx="6">
                  <c:v>108.11227520732891</c:v>
                </c:pt>
                <c:pt idx="7">
                  <c:v>449.19454074537197</c:v>
                </c:pt>
                <c:pt idx="8">
                  <c:v>725.15201260637787</c:v>
                </c:pt>
                <c:pt idx="9">
                  <c:v>462.43580672629025</c:v>
                </c:pt>
                <c:pt idx="10">
                  <c:v>781.1518977846589</c:v>
                </c:pt>
                <c:pt idx="11">
                  <c:v>791.70929455097416</c:v>
                </c:pt>
                <c:pt idx="12">
                  <c:v>593.67040726507093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389.65373706240808</c:v>
                </c:pt>
                <c:pt idx="1">
                  <c:v>256.3407381684973</c:v>
                </c:pt>
                <c:pt idx="2">
                  <c:v>297.07072999696049</c:v>
                </c:pt>
                <c:pt idx="3">
                  <c:v>343.92753566848296</c:v>
                </c:pt>
                <c:pt idx="4">
                  <c:v>295.7084273382489</c:v>
                </c:pt>
                <c:pt idx="5">
                  <c:v>354.62934791378831</c:v>
                </c:pt>
                <c:pt idx="6">
                  <c:v>297.99095143721314</c:v>
                </c:pt>
                <c:pt idx="7">
                  <c:v>280.63576830200975</c:v>
                </c:pt>
                <c:pt idx="8">
                  <c:v>342.39062873310934</c:v>
                </c:pt>
                <c:pt idx="9">
                  <c:v>244.41392380548015</c:v>
                </c:pt>
                <c:pt idx="10">
                  <c:v>310.67463161699959</c:v>
                </c:pt>
                <c:pt idx="11">
                  <c:v>300.2098210868748</c:v>
                </c:pt>
                <c:pt idx="12">
                  <c:v>452.25102746110485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70.516231933725635</c:v>
                </c:pt>
                <c:pt idx="1">
                  <c:v>78.645244765702429</c:v>
                </c:pt>
                <c:pt idx="2">
                  <c:v>41.690823560388942</c:v>
                </c:pt>
                <c:pt idx="3">
                  <c:v>52.904060004530741</c:v>
                </c:pt>
                <c:pt idx="4">
                  <c:v>66.256046548538691</c:v>
                </c:pt>
                <c:pt idx="5">
                  <c:v>92.710626308872861</c:v>
                </c:pt>
                <c:pt idx="6">
                  <c:v>27.50094694973787</c:v>
                </c:pt>
                <c:pt idx="7">
                  <c:v>72.834512670050302</c:v>
                </c:pt>
                <c:pt idx="8">
                  <c:v>26.026946311136747</c:v>
                </c:pt>
                <c:pt idx="9">
                  <c:v>44.001861116855927</c:v>
                </c:pt>
                <c:pt idx="10">
                  <c:v>39.395404156404915</c:v>
                </c:pt>
                <c:pt idx="11">
                  <c:v>323.62406533287663</c:v>
                </c:pt>
                <c:pt idx="12">
                  <c:v>15.067202626041356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340.06248588700902</c:v>
                </c:pt>
                <c:pt idx="1">
                  <c:v>245.29765159864687</c:v>
                </c:pt>
                <c:pt idx="2">
                  <c:v>363.59443255035683</c:v>
                </c:pt>
                <c:pt idx="3">
                  <c:v>304.08598968283871</c:v>
                </c:pt>
                <c:pt idx="4">
                  <c:v>370.59644777371221</c:v>
                </c:pt>
                <c:pt idx="5">
                  <c:v>714.38703655125289</c:v>
                </c:pt>
                <c:pt idx="6">
                  <c:v>165.15578359990894</c:v>
                </c:pt>
                <c:pt idx="7">
                  <c:v>273.45935577701442</c:v>
                </c:pt>
                <c:pt idx="8">
                  <c:v>777.74290959004384</c:v>
                </c:pt>
                <c:pt idx="9">
                  <c:v>137.99180215723399</c:v>
                </c:pt>
                <c:pt idx="10">
                  <c:v>138.550137100516</c:v>
                </c:pt>
                <c:pt idx="11">
                  <c:v>98.648099882498769</c:v>
                </c:pt>
                <c:pt idx="12">
                  <c:v>127.21696100531696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47088"/>
        <c:axId val="-1738540016"/>
      </c:barChart>
      <c:catAx>
        <c:axId val="-17385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7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Q1Y2569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13096.247919367359</c:v>
                </c:pt>
                <c:pt idx="1">
                  <c:v>10677.916469021866</c:v>
                </c:pt>
                <c:pt idx="2">
                  <c:v>9788.8762612926093</c:v>
                </c:pt>
                <c:pt idx="3">
                  <c:v>10610.099620666871</c:v>
                </c:pt>
                <c:pt idx="4">
                  <c:v>9591.1542774347599</c:v>
                </c:pt>
                <c:pt idx="5">
                  <c:v>10740.389713149643</c:v>
                </c:pt>
                <c:pt idx="6">
                  <c:v>8434.0031309371097</c:v>
                </c:pt>
                <c:pt idx="7">
                  <c:v>8095.3467663839756</c:v>
                </c:pt>
                <c:pt idx="8">
                  <c:v>9469.75733563225</c:v>
                </c:pt>
                <c:pt idx="9">
                  <c:v>6733.5861877010548</c:v>
                </c:pt>
                <c:pt idx="10">
                  <c:v>7107.9488143775816</c:v>
                </c:pt>
                <c:pt idx="11">
                  <c:v>7287.0058780355321</c:v>
                </c:pt>
                <c:pt idx="12">
                  <c:v>6584.0168490242922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36.492647405496896</c:v>
                </c:pt>
                <c:pt idx="1">
                  <c:v>35.538816818817807</c:v>
                </c:pt>
                <c:pt idx="2">
                  <c:v>29.971119823959928</c:v>
                </c:pt>
                <c:pt idx="3">
                  <c:v>35.142178464129707</c:v>
                </c:pt>
                <c:pt idx="4">
                  <c:v>32.204464382386234</c:v>
                </c:pt>
                <c:pt idx="5">
                  <c:v>43.889626959979928</c:v>
                </c:pt>
                <c:pt idx="6">
                  <c:v>9.2571004120285831</c:v>
                </c:pt>
                <c:pt idx="7">
                  <c:v>35.216610826911158</c:v>
                </c:pt>
                <c:pt idx="8">
                  <c:v>30.821765337647072</c:v>
                </c:pt>
                <c:pt idx="9">
                  <c:v>18.16135812254533</c:v>
                </c:pt>
                <c:pt idx="10">
                  <c:v>46.295167164692103</c:v>
                </c:pt>
                <c:pt idx="11">
                  <c:v>28.636615847876318</c:v>
                </c:pt>
                <c:pt idx="12">
                  <c:v>37.824301918547924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1207.2221810880433</c:v>
                </c:pt>
                <c:pt idx="1">
                  <c:v>1321.8120056387977</c:v>
                </c:pt>
                <c:pt idx="2">
                  <c:v>1243.5586817193407</c:v>
                </c:pt>
                <c:pt idx="3">
                  <c:v>1451.2966971746673</c:v>
                </c:pt>
                <c:pt idx="4">
                  <c:v>1561.2344308436805</c:v>
                </c:pt>
                <c:pt idx="5">
                  <c:v>1724.4360578841167</c:v>
                </c:pt>
                <c:pt idx="6">
                  <c:v>1201.1767711039643</c:v>
                </c:pt>
                <c:pt idx="7">
                  <c:v>1713.4853322891495</c:v>
                </c:pt>
                <c:pt idx="8">
                  <c:v>2062.9073204353826</c:v>
                </c:pt>
                <c:pt idx="9">
                  <c:v>1560.97335501409</c:v>
                </c:pt>
                <c:pt idx="10">
                  <c:v>1992.2751606378945</c:v>
                </c:pt>
                <c:pt idx="11">
                  <c:v>2359.5571653725783</c:v>
                </c:pt>
                <c:pt idx="12">
                  <c:v>4061.5550347989674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512.76609387778251</c:v>
                </c:pt>
                <c:pt idx="1">
                  <c:v>546.94822226485383</c:v>
                </c:pt>
                <c:pt idx="2">
                  <c:v>526.2997923072794</c:v>
                </c:pt>
                <c:pt idx="3">
                  <c:v>590.39307274088026</c:v>
                </c:pt>
                <c:pt idx="4">
                  <c:v>583.28678709971007</c:v>
                </c:pt>
                <c:pt idx="5">
                  <c:v>771.88350622474866</c:v>
                </c:pt>
                <c:pt idx="6">
                  <c:v>498.33566184483635</c:v>
                </c:pt>
                <c:pt idx="7">
                  <c:v>647.36848812053711</c:v>
                </c:pt>
                <c:pt idx="8">
                  <c:v>744.34606616409746</c:v>
                </c:pt>
                <c:pt idx="9">
                  <c:v>677.92095004550595</c:v>
                </c:pt>
                <c:pt idx="10">
                  <c:v>1048.4667349522597</c:v>
                </c:pt>
                <c:pt idx="11">
                  <c:v>1108.6432073179672</c:v>
                </c:pt>
                <c:pt idx="12">
                  <c:v>2566.3499790298874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804.33579466853439</c:v>
                </c:pt>
                <c:pt idx="1">
                  <c:v>813.54847238183572</c:v>
                </c:pt>
                <c:pt idx="2">
                  <c:v>605.55044447943351</c:v>
                </c:pt>
                <c:pt idx="3">
                  <c:v>860.42089190905199</c:v>
                </c:pt>
                <c:pt idx="4">
                  <c:v>835.61503814599439</c:v>
                </c:pt>
                <c:pt idx="5">
                  <c:v>594.77604609255286</c:v>
                </c:pt>
                <c:pt idx="6">
                  <c:v>758.46372236765217</c:v>
                </c:pt>
                <c:pt idx="7">
                  <c:v>553.05744546607343</c:v>
                </c:pt>
                <c:pt idx="8">
                  <c:v>606.29415764531245</c:v>
                </c:pt>
                <c:pt idx="9">
                  <c:v>506.22310787750581</c:v>
                </c:pt>
                <c:pt idx="10">
                  <c:v>251.73759141113928</c:v>
                </c:pt>
                <c:pt idx="11">
                  <c:v>157.09045235804132</c:v>
                </c:pt>
                <c:pt idx="12">
                  <c:v>120.18937877825954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899.79975882899532</c:v>
                </c:pt>
                <c:pt idx="1">
                  <c:v>436.55373980822299</c:v>
                </c:pt>
                <c:pt idx="2">
                  <c:v>521.60867373719987</c:v>
                </c:pt>
                <c:pt idx="3">
                  <c:v>722.47811379327561</c:v>
                </c:pt>
                <c:pt idx="4">
                  <c:v>607.71662653360875</c:v>
                </c:pt>
                <c:pt idx="5">
                  <c:v>627.05623648601659</c:v>
                </c:pt>
                <c:pt idx="6">
                  <c:v>770.3046448441786</c:v>
                </c:pt>
                <c:pt idx="7">
                  <c:v>468.00988625363539</c:v>
                </c:pt>
                <c:pt idx="8">
                  <c:v>574.49361351478024</c:v>
                </c:pt>
                <c:pt idx="9">
                  <c:v>425.45092962612779</c:v>
                </c:pt>
                <c:pt idx="10">
                  <c:v>381.68963082079694</c:v>
                </c:pt>
                <c:pt idx="11">
                  <c:v>399.72906788850776</c:v>
                </c:pt>
                <c:pt idx="12">
                  <c:v>387.70916901635462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615.4851048664234</c:v>
                </c:pt>
                <c:pt idx="1">
                  <c:v>455.80036271794671</c:v>
                </c:pt>
                <c:pt idx="2">
                  <c:v>461.47461291237164</c:v>
                </c:pt>
                <c:pt idx="3">
                  <c:v>582.56738746816723</c:v>
                </c:pt>
                <c:pt idx="4">
                  <c:v>980.75230906141417</c:v>
                </c:pt>
                <c:pt idx="5">
                  <c:v>803.47267585027487</c:v>
                </c:pt>
                <c:pt idx="6">
                  <c:v>888.10179574617928</c:v>
                </c:pt>
                <c:pt idx="7">
                  <c:v>890.0211006968093</c:v>
                </c:pt>
                <c:pt idx="8">
                  <c:v>966.01527957052315</c:v>
                </c:pt>
                <c:pt idx="9">
                  <c:v>365.95881191684623</c:v>
                </c:pt>
                <c:pt idx="10">
                  <c:v>1066.9551855127027</c:v>
                </c:pt>
                <c:pt idx="11">
                  <c:v>330.74769327749641</c:v>
                </c:pt>
                <c:pt idx="12">
                  <c:v>917.25996944107737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249.40063149799337</c:v>
                </c:pt>
                <c:pt idx="1">
                  <c:v>161.90513143652061</c:v>
                </c:pt>
                <c:pt idx="2">
                  <c:v>140.388327463915</c:v>
                </c:pt>
                <c:pt idx="3">
                  <c:v>245.64118418615286</c:v>
                </c:pt>
                <c:pt idx="4">
                  <c:v>315.73772125186173</c:v>
                </c:pt>
                <c:pt idx="5">
                  <c:v>217.62370576300745</c:v>
                </c:pt>
                <c:pt idx="6">
                  <c:v>108.11227520732891</c:v>
                </c:pt>
                <c:pt idx="7">
                  <c:v>449.19454074537197</c:v>
                </c:pt>
                <c:pt idx="8">
                  <c:v>725.15201260637787</c:v>
                </c:pt>
                <c:pt idx="9">
                  <c:v>462.43580672629025</c:v>
                </c:pt>
                <c:pt idx="10">
                  <c:v>781.1518977846589</c:v>
                </c:pt>
                <c:pt idx="11">
                  <c:v>791.70929455097416</c:v>
                </c:pt>
                <c:pt idx="12">
                  <c:v>593.67040726507093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389.65373706240808</c:v>
                </c:pt>
                <c:pt idx="1">
                  <c:v>256.3407381684973</c:v>
                </c:pt>
                <c:pt idx="2">
                  <c:v>297.07072999696049</c:v>
                </c:pt>
                <c:pt idx="3">
                  <c:v>343.92753566848296</c:v>
                </c:pt>
                <c:pt idx="4">
                  <c:v>295.7084273382489</c:v>
                </c:pt>
                <c:pt idx="5">
                  <c:v>354.62934791378831</c:v>
                </c:pt>
                <c:pt idx="6">
                  <c:v>297.99095143721314</c:v>
                </c:pt>
                <c:pt idx="7">
                  <c:v>280.63576830200975</c:v>
                </c:pt>
                <c:pt idx="8">
                  <c:v>342.39062873310934</c:v>
                </c:pt>
                <c:pt idx="9">
                  <c:v>244.41392380548015</c:v>
                </c:pt>
                <c:pt idx="10">
                  <c:v>310.67463161699959</c:v>
                </c:pt>
                <c:pt idx="11">
                  <c:v>300.2098210868748</c:v>
                </c:pt>
                <c:pt idx="12">
                  <c:v>452.25102746110485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70.516231933725635</c:v>
                </c:pt>
                <c:pt idx="1">
                  <c:v>78.645244765702429</c:v>
                </c:pt>
                <c:pt idx="2">
                  <c:v>41.690823560388942</c:v>
                </c:pt>
                <c:pt idx="3">
                  <c:v>52.904060004530741</c:v>
                </c:pt>
                <c:pt idx="4">
                  <c:v>66.256046548538691</c:v>
                </c:pt>
                <c:pt idx="5">
                  <c:v>92.710626308872861</c:v>
                </c:pt>
                <c:pt idx="6">
                  <c:v>27.50094694973787</c:v>
                </c:pt>
                <c:pt idx="7">
                  <c:v>72.834512670050302</c:v>
                </c:pt>
                <c:pt idx="8">
                  <c:v>26.026946311136747</c:v>
                </c:pt>
                <c:pt idx="9">
                  <c:v>44.001861116855927</c:v>
                </c:pt>
                <c:pt idx="10">
                  <c:v>39.395404156404915</c:v>
                </c:pt>
                <c:pt idx="11">
                  <c:v>323.62406533287663</c:v>
                </c:pt>
                <c:pt idx="12">
                  <c:v>15.067202626041356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340.06248588700902</c:v>
                </c:pt>
                <c:pt idx="1">
                  <c:v>245.29765159864687</c:v>
                </c:pt>
                <c:pt idx="2">
                  <c:v>363.59443255035683</c:v>
                </c:pt>
                <c:pt idx="3">
                  <c:v>304.08598968283871</c:v>
                </c:pt>
                <c:pt idx="4">
                  <c:v>370.59644777371221</c:v>
                </c:pt>
                <c:pt idx="5">
                  <c:v>714.38703655125289</c:v>
                </c:pt>
                <c:pt idx="6">
                  <c:v>165.15578359990894</c:v>
                </c:pt>
                <c:pt idx="7">
                  <c:v>273.45935577701442</c:v>
                </c:pt>
                <c:pt idx="8">
                  <c:v>777.74290959004384</c:v>
                </c:pt>
                <c:pt idx="9">
                  <c:v>137.99180215723399</c:v>
                </c:pt>
                <c:pt idx="10">
                  <c:v>138.550137100516</c:v>
                </c:pt>
                <c:pt idx="11">
                  <c:v>98.648099882498769</c:v>
                </c:pt>
                <c:pt idx="12">
                  <c:v>127.21696100531696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38548720"/>
        <c:axId val="-1738547632"/>
      </c:barChart>
      <c:catAx>
        <c:axId val="-17385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854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38548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464419</xdr:colOff>
      <xdr:row>1</xdr:row>
      <xdr:rowOff>157614</xdr:rowOff>
    </xdr:from>
    <xdr:to>
      <xdr:col>19</xdr:col>
      <xdr:colOff>406667</xdr:colOff>
      <xdr:row>29</xdr:row>
      <xdr:rowOff>134754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I@MOP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workbookViewId="0">
      <selection activeCell="P13" sqref="P13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3320312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3320312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21">
      <c r="A1" s="66"/>
      <c r="B1" s="67" t="s">
        <v>279</v>
      </c>
      <c r="C1" s="68"/>
      <c r="D1" s="69" t="s">
        <v>280</v>
      </c>
      <c r="E1" s="70"/>
      <c r="F1" s="71" t="s">
        <v>281</v>
      </c>
      <c r="G1" s="72"/>
      <c r="H1" s="73" t="s">
        <v>282</v>
      </c>
      <c r="I1" s="74"/>
      <c r="J1" s="75" t="s">
        <v>283</v>
      </c>
      <c r="K1" s="76"/>
      <c r="L1" s="77" t="s">
        <v>284</v>
      </c>
      <c r="M1" s="78"/>
      <c r="N1" s="79" t="s">
        <v>285</v>
      </c>
    </row>
    <row r="2" spans="1:14" ht="21">
      <c r="A2" s="80">
        <v>1</v>
      </c>
      <c r="B2" s="81" t="s">
        <v>47</v>
      </c>
      <c r="C2" s="82">
        <v>1</v>
      </c>
      <c r="D2" s="83" t="s">
        <v>51</v>
      </c>
      <c r="E2" s="84">
        <v>1</v>
      </c>
      <c r="F2" s="85" t="s">
        <v>286</v>
      </c>
      <c r="G2" s="86">
        <v>1</v>
      </c>
      <c r="H2" s="87" t="s">
        <v>88</v>
      </c>
      <c r="I2" s="88">
        <v>1</v>
      </c>
      <c r="J2" s="89" t="s">
        <v>55</v>
      </c>
      <c r="K2" s="90">
        <v>1</v>
      </c>
      <c r="L2" s="91" t="s">
        <v>45</v>
      </c>
      <c r="M2" s="92">
        <v>1</v>
      </c>
      <c r="N2" s="93" t="s">
        <v>49</v>
      </c>
    </row>
    <row r="3" spans="1:14" ht="21">
      <c r="A3" s="94">
        <v>2</v>
      </c>
      <c r="B3" s="95" t="s">
        <v>119</v>
      </c>
      <c r="C3" s="82">
        <v>2</v>
      </c>
      <c r="D3" s="83" t="s">
        <v>69</v>
      </c>
      <c r="E3" s="84">
        <v>2</v>
      </c>
      <c r="F3" s="85" t="s">
        <v>71</v>
      </c>
      <c r="G3" s="86">
        <v>2</v>
      </c>
      <c r="H3" s="87" t="s">
        <v>114</v>
      </c>
      <c r="I3" s="88">
        <v>2</v>
      </c>
      <c r="J3" s="89" t="s">
        <v>103</v>
      </c>
      <c r="K3" s="90">
        <v>2</v>
      </c>
      <c r="L3" s="91" t="s">
        <v>110</v>
      </c>
      <c r="M3" s="92">
        <v>2</v>
      </c>
      <c r="N3" s="93" t="s">
        <v>91</v>
      </c>
    </row>
    <row r="4" spans="1:14" ht="21">
      <c r="A4" s="94">
        <v>3</v>
      </c>
      <c r="B4" s="95" t="s">
        <v>68</v>
      </c>
      <c r="C4" s="82">
        <v>3</v>
      </c>
      <c r="D4" s="83" t="s">
        <v>73</v>
      </c>
      <c r="E4" s="84">
        <v>3</v>
      </c>
      <c r="F4" s="85" t="s">
        <v>111</v>
      </c>
      <c r="G4" s="86">
        <v>3</v>
      </c>
      <c r="H4" s="87" t="s">
        <v>99</v>
      </c>
      <c r="I4" s="88">
        <v>3</v>
      </c>
      <c r="J4" s="89" t="s">
        <v>107</v>
      </c>
      <c r="K4" s="90">
        <v>3</v>
      </c>
      <c r="L4" s="91" t="s">
        <v>108</v>
      </c>
      <c r="M4" s="92">
        <v>3</v>
      </c>
      <c r="N4" s="93" t="s">
        <v>79</v>
      </c>
    </row>
    <row r="5" spans="1:14" ht="21">
      <c r="A5" s="94">
        <v>4</v>
      </c>
      <c r="B5" s="95" t="s">
        <v>75</v>
      </c>
      <c r="C5" s="82">
        <v>4</v>
      </c>
      <c r="D5" s="83" t="s">
        <v>74</v>
      </c>
      <c r="E5" s="84">
        <v>4</v>
      </c>
      <c r="F5" s="85" t="s">
        <v>96</v>
      </c>
      <c r="G5" s="86">
        <v>4</v>
      </c>
      <c r="H5" s="87" t="s">
        <v>120</v>
      </c>
      <c r="I5" s="88">
        <v>4</v>
      </c>
      <c r="J5" s="89" t="s">
        <v>117</v>
      </c>
      <c r="K5" s="90">
        <v>4</v>
      </c>
      <c r="L5" s="91" t="s">
        <v>127</v>
      </c>
      <c r="M5" s="92">
        <v>4</v>
      </c>
      <c r="N5" s="93" t="s">
        <v>132</v>
      </c>
    </row>
    <row r="6" spans="1:14" ht="21">
      <c r="A6" s="94">
        <v>5</v>
      </c>
      <c r="B6" s="95" t="s">
        <v>129</v>
      </c>
      <c r="C6" s="82">
        <v>5</v>
      </c>
      <c r="D6" s="83" t="s">
        <v>57</v>
      </c>
      <c r="E6" s="84">
        <v>5</v>
      </c>
      <c r="F6" s="85" t="s">
        <v>54</v>
      </c>
      <c r="G6" s="86">
        <v>5</v>
      </c>
      <c r="H6" s="87" t="s">
        <v>109</v>
      </c>
      <c r="I6" s="88">
        <v>5</v>
      </c>
      <c r="J6" s="89" t="s">
        <v>101</v>
      </c>
      <c r="K6" s="90">
        <v>5</v>
      </c>
      <c r="L6" s="91" t="s">
        <v>46</v>
      </c>
      <c r="M6" s="92">
        <v>5</v>
      </c>
      <c r="N6" s="93" t="s">
        <v>116</v>
      </c>
    </row>
    <row r="7" spans="1:14" ht="21">
      <c r="A7" s="94">
        <v>6</v>
      </c>
      <c r="B7" s="95" t="s">
        <v>60</v>
      </c>
      <c r="C7" s="82">
        <v>6</v>
      </c>
      <c r="D7" s="83" t="s">
        <v>90</v>
      </c>
      <c r="E7" s="84">
        <v>6</v>
      </c>
      <c r="F7" s="85" t="s">
        <v>65</v>
      </c>
      <c r="G7" s="86">
        <v>6</v>
      </c>
      <c r="H7" s="87" t="s">
        <v>287</v>
      </c>
      <c r="I7" s="88">
        <v>6</v>
      </c>
      <c r="J7" s="89" t="s">
        <v>98</v>
      </c>
      <c r="K7" s="90">
        <v>6</v>
      </c>
      <c r="L7" s="91" t="s">
        <v>100</v>
      </c>
      <c r="M7" s="92">
        <v>6</v>
      </c>
      <c r="N7" s="93" t="s">
        <v>86</v>
      </c>
    </row>
    <row r="8" spans="1:14" ht="21">
      <c r="A8" s="94">
        <v>7</v>
      </c>
      <c r="B8" s="95" t="s">
        <v>48</v>
      </c>
      <c r="C8" s="82">
        <v>7</v>
      </c>
      <c r="D8" s="96" t="s">
        <v>106</v>
      </c>
      <c r="E8" s="84">
        <v>7</v>
      </c>
      <c r="F8" s="85" t="s">
        <v>93</v>
      </c>
      <c r="G8" s="97"/>
      <c r="H8" s="98"/>
      <c r="I8" s="88">
        <v>7</v>
      </c>
      <c r="J8" s="89" t="s">
        <v>84</v>
      </c>
      <c r="K8" s="90">
        <v>7</v>
      </c>
      <c r="L8" s="91" t="s">
        <v>123</v>
      </c>
      <c r="M8" s="92">
        <v>7</v>
      </c>
      <c r="N8" s="93" t="s">
        <v>50</v>
      </c>
    </row>
    <row r="9" spans="1:14" ht="21">
      <c r="A9" s="94">
        <v>8</v>
      </c>
      <c r="B9" s="95" t="s">
        <v>66</v>
      </c>
      <c r="C9" s="82">
        <v>8</v>
      </c>
      <c r="D9" s="83" t="s">
        <v>113</v>
      </c>
      <c r="E9" s="84">
        <v>8</v>
      </c>
      <c r="F9" s="85" t="s">
        <v>122</v>
      </c>
      <c r="G9" s="99"/>
      <c r="H9" s="99"/>
      <c r="I9" s="88">
        <v>8</v>
      </c>
      <c r="J9" s="89" t="s">
        <v>56</v>
      </c>
      <c r="K9" s="90">
        <v>8</v>
      </c>
      <c r="L9" s="91" t="s">
        <v>81</v>
      </c>
      <c r="M9" s="92">
        <v>8</v>
      </c>
      <c r="N9" s="93" t="s">
        <v>126</v>
      </c>
    </row>
    <row r="10" spans="1:14" ht="21">
      <c r="A10" s="94">
        <v>9</v>
      </c>
      <c r="B10" s="95" t="s">
        <v>64</v>
      </c>
      <c r="C10" s="82">
        <v>9</v>
      </c>
      <c r="D10" s="83" t="s">
        <v>83</v>
      </c>
      <c r="E10" s="84">
        <v>9</v>
      </c>
      <c r="F10" s="85" t="s">
        <v>97</v>
      </c>
      <c r="G10" s="99"/>
      <c r="H10" s="99"/>
      <c r="I10" s="100"/>
      <c r="J10" s="101"/>
      <c r="K10" s="90">
        <v>9</v>
      </c>
      <c r="L10" s="91" t="s">
        <v>76</v>
      </c>
      <c r="M10" s="92">
        <v>9</v>
      </c>
      <c r="N10" s="93" t="s">
        <v>94</v>
      </c>
    </row>
    <row r="11" spans="1:14" ht="21">
      <c r="A11" s="102"/>
      <c r="B11" s="103"/>
      <c r="C11" s="82">
        <v>10</v>
      </c>
      <c r="D11" s="83" t="s">
        <v>80</v>
      </c>
      <c r="E11" s="84">
        <v>10</v>
      </c>
      <c r="F11" s="85" t="s">
        <v>77</v>
      </c>
      <c r="G11" s="99"/>
      <c r="H11" s="99"/>
      <c r="I11" s="99"/>
      <c r="J11" s="99"/>
      <c r="K11" s="90">
        <v>10</v>
      </c>
      <c r="L11" s="91" t="s">
        <v>92</v>
      </c>
      <c r="M11" s="92">
        <v>10</v>
      </c>
      <c r="N11" s="93" t="s">
        <v>1391</v>
      </c>
    </row>
    <row r="12" spans="1:14" ht="21">
      <c r="A12" s="104"/>
      <c r="B12" s="104"/>
      <c r="C12" s="82">
        <v>11</v>
      </c>
      <c r="D12" s="83" t="s">
        <v>102</v>
      </c>
      <c r="E12" s="84">
        <v>11</v>
      </c>
      <c r="F12" s="85" t="s">
        <v>104</v>
      </c>
      <c r="G12" s="99"/>
      <c r="H12" s="99"/>
      <c r="I12" s="99"/>
      <c r="J12" s="99"/>
      <c r="K12" s="90">
        <v>11</v>
      </c>
      <c r="L12" s="91" t="s">
        <v>105</v>
      </c>
      <c r="M12" s="92">
        <v>11</v>
      </c>
      <c r="N12" s="93" t="s">
        <v>118</v>
      </c>
    </row>
    <row r="13" spans="1:14" ht="21">
      <c r="A13" s="104"/>
      <c r="B13" s="104"/>
      <c r="C13" s="82">
        <v>12</v>
      </c>
      <c r="D13" s="83" t="s">
        <v>52</v>
      </c>
      <c r="E13" s="84">
        <v>12</v>
      </c>
      <c r="F13" s="85" t="s">
        <v>288</v>
      </c>
      <c r="G13" s="99"/>
      <c r="H13" s="99"/>
      <c r="I13" s="99"/>
      <c r="J13" s="99"/>
      <c r="K13" s="90">
        <v>12</v>
      </c>
      <c r="L13" s="91" t="s">
        <v>124</v>
      </c>
      <c r="M13" s="92">
        <v>12</v>
      </c>
      <c r="N13" s="93" t="s">
        <v>1392</v>
      </c>
    </row>
    <row r="14" spans="1:14" ht="21">
      <c r="A14" s="104"/>
      <c r="B14" s="104"/>
      <c r="C14" s="105"/>
      <c r="D14" s="106"/>
      <c r="E14" s="84">
        <v>13</v>
      </c>
      <c r="F14" s="85" t="s">
        <v>87</v>
      </c>
      <c r="G14" s="99"/>
      <c r="H14" s="99"/>
      <c r="I14" s="99"/>
      <c r="J14" s="99"/>
      <c r="K14" s="90">
        <v>13</v>
      </c>
      <c r="L14" s="91" t="s">
        <v>112</v>
      </c>
      <c r="M14" s="92">
        <v>13</v>
      </c>
      <c r="N14" s="93" t="s">
        <v>61</v>
      </c>
    </row>
    <row r="15" spans="1:14" ht="21">
      <c r="A15" s="104"/>
      <c r="B15" s="104"/>
      <c r="C15" s="99"/>
      <c r="D15" s="99"/>
      <c r="E15" s="107">
        <v>14</v>
      </c>
      <c r="F15" s="108" t="s">
        <v>62</v>
      </c>
      <c r="G15" s="99"/>
      <c r="H15" s="99"/>
      <c r="I15" s="99"/>
      <c r="J15" s="99"/>
      <c r="K15" s="90">
        <v>14</v>
      </c>
      <c r="L15" s="91" t="s">
        <v>121</v>
      </c>
      <c r="M15" s="92">
        <v>14</v>
      </c>
      <c r="N15" s="93" t="s">
        <v>95</v>
      </c>
    </row>
    <row r="16" spans="1:14" ht="21">
      <c r="A16" s="104"/>
      <c r="B16" s="104" t="s">
        <v>289</v>
      </c>
      <c r="C16" s="99"/>
      <c r="D16" s="99"/>
      <c r="E16" s="99"/>
      <c r="F16" s="99"/>
      <c r="G16" s="99"/>
      <c r="H16" s="99"/>
      <c r="I16" s="99"/>
      <c r="J16" s="99"/>
      <c r="K16" s="90">
        <v>15</v>
      </c>
      <c r="L16" s="91" t="s">
        <v>72</v>
      </c>
      <c r="M16" s="92">
        <v>15</v>
      </c>
      <c r="N16" s="93" t="s">
        <v>82</v>
      </c>
    </row>
    <row r="17" spans="1:14" ht="21">
      <c r="A17" s="104"/>
      <c r="B17" s="104"/>
      <c r="C17" s="99"/>
      <c r="D17" s="99"/>
      <c r="E17" s="99"/>
      <c r="F17" s="99"/>
      <c r="G17" s="99"/>
      <c r="H17" s="99"/>
      <c r="I17" s="99"/>
      <c r="J17" s="99"/>
      <c r="K17" s="90">
        <v>16</v>
      </c>
      <c r="L17" s="91" t="s">
        <v>63</v>
      </c>
      <c r="M17" s="92">
        <v>16</v>
      </c>
      <c r="N17" s="93" t="s">
        <v>85</v>
      </c>
    </row>
    <row r="18" spans="1:14" ht="21">
      <c r="A18" s="104"/>
      <c r="B18" s="104"/>
      <c r="C18" s="99"/>
      <c r="D18" s="99"/>
      <c r="E18" s="99"/>
      <c r="F18" s="99"/>
      <c r="G18" s="99"/>
      <c r="H18" s="99"/>
      <c r="I18" s="99"/>
      <c r="J18" s="99"/>
      <c r="K18" s="90">
        <v>17</v>
      </c>
      <c r="L18" s="91" t="s">
        <v>290</v>
      </c>
      <c r="M18" s="92">
        <v>17</v>
      </c>
      <c r="N18" s="93" t="s">
        <v>128</v>
      </c>
    </row>
    <row r="19" spans="1:14" ht="2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0">
        <v>18</v>
      </c>
      <c r="L19" s="91" t="s">
        <v>70</v>
      </c>
      <c r="M19" s="92">
        <v>18</v>
      </c>
      <c r="N19" s="93" t="s">
        <v>291</v>
      </c>
    </row>
    <row r="20" spans="1:14" ht="21">
      <c r="A20" s="104"/>
      <c r="B20" s="109"/>
      <c r="C20" s="99"/>
      <c r="D20" s="99"/>
      <c r="E20" s="99"/>
      <c r="F20" s="99"/>
      <c r="G20" s="99"/>
      <c r="H20" s="99"/>
      <c r="I20" s="99"/>
      <c r="J20" s="99"/>
      <c r="K20" s="90">
        <v>19</v>
      </c>
      <c r="L20" s="91" t="s">
        <v>125</v>
      </c>
      <c r="M20" s="110"/>
      <c r="N20" s="111"/>
    </row>
    <row r="21" spans="1:14" ht="2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0">
        <v>20</v>
      </c>
      <c r="L21" s="91" t="s">
        <v>59</v>
      </c>
      <c r="M21" s="99"/>
      <c r="N21" s="99"/>
    </row>
    <row r="22" spans="1:14" ht="2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112">
        <v>21</v>
      </c>
      <c r="L22" s="113" t="s">
        <v>58</v>
      </c>
      <c r="M22" s="99"/>
      <c r="N22" s="99">
        <f>9+12+14+6+8+21+18</f>
        <v>88</v>
      </c>
    </row>
    <row r="23" spans="1:14" ht="2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2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2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2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AX154"/>
  <sheetViews>
    <sheetView view="pageBreakPreview" topLeftCell="AI1" zoomScale="70" zoomScaleNormal="90" zoomScaleSheetLayoutView="70" workbookViewId="0">
      <selection activeCell="AL2" sqref="AL2:AL3"/>
    </sheetView>
  </sheetViews>
  <sheetFormatPr defaultColWidth="9" defaultRowHeight="13.2"/>
  <cols>
    <col min="1" max="1" width="11.6640625" style="169" customWidth="1"/>
    <col min="2" max="2" width="30.6640625" style="11" customWidth="1"/>
    <col min="3" max="4" width="16.5546875" style="11" customWidth="1"/>
    <col min="5" max="8" width="14.33203125" style="11" customWidth="1"/>
    <col min="9" max="13" width="14.44140625" style="11" customWidth="1"/>
    <col min="14" max="14" width="20.6640625" style="11" customWidth="1"/>
    <col min="15" max="15" width="16.6640625" style="48" customWidth="1"/>
    <col min="16" max="16" width="16.6640625" style="49" customWidth="1"/>
    <col min="17" max="20" width="14.5546875" style="48" customWidth="1"/>
    <col min="21" max="21" width="14.5546875" style="49" customWidth="1"/>
    <col min="22" max="25" width="14.44140625" style="1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3320312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3320312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3320312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3320312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3320312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3320312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3320312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3320312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3320312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3320312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3320312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3320312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3320312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3320312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3320312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3320312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3320312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3320312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3320312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3320312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3320312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3320312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3320312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3320312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3320312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3320312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3320312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3320312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3320312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3320312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3320312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3320312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3320312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3320312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3320312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3320312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3320312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3320312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3320312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3320312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3320312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3320312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3320312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3320312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3320312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3320312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3320312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3320312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3320312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3320312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3320312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3320312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3320312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3320312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3320312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3320312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3320312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3320312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3320312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3320312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3320312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3320312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3320312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68"/>
      <c r="B1" s="8" t="s">
        <v>1405</v>
      </c>
      <c r="C1" s="8"/>
      <c r="N1" s="37" t="s">
        <v>1406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1406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1407</v>
      </c>
      <c r="AN1" s="10"/>
      <c r="AS1" s="10"/>
      <c r="AT1" s="56"/>
      <c r="AU1" s="56"/>
      <c r="AV1" s="56"/>
      <c r="AW1" s="56"/>
    </row>
    <row r="2" spans="1:50" ht="13.5" customHeight="1">
      <c r="B2" s="430" t="s">
        <v>133</v>
      </c>
      <c r="C2" s="442" t="s">
        <v>247</v>
      </c>
      <c r="D2" s="443"/>
      <c r="E2" s="443"/>
      <c r="F2" s="443"/>
      <c r="G2" s="443"/>
      <c r="H2" s="443"/>
      <c r="I2" s="443"/>
      <c r="J2" s="443"/>
      <c r="K2" s="443"/>
      <c r="L2" s="443"/>
      <c r="M2" s="444"/>
      <c r="N2" s="430" t="s">
        <v>133</v>
      </c>
      <c r="O2" s="442" t="s">
        <v>718</v>
      </c>
      <c r="P2" s="443"/>
      <c r="Q2" s="443"/>
      <c r="R2" s="443"/>
      <c r="S2" s="443"/>
      <c r="T2" s="443"/>
      <c r="U2" s="443"/>
      <c r="V2" s="443"/>
      <c r="W2" s="443"/>
      <c r="X2" s="443"/>
      <c r="Y2" s="444"/>
      <c r="Z2" s="430" t="s">
        <v>133</v>
      </c>
      <c r="AA2" s="442" t="s">
        <v>718</v>
      </c>
      <c r="AB2" s="443"/>
      <c r="AC2" s="443"/>
      <c r="AD2" s="443"/>
      <c r="AE2" s="443"/>
      <c r="AF2" s="443"/>
      <c r="AG2" s="443"/>
      <c r="AH2" s="443"/>
      <c r="AI2" s="443"/>
      <c r="AJ2" s="443"/>
      <c r="AK2" s="444"/>
      <c r="AL2" s="430" t="s">
        <v>133</v>
      </c>
      <c r="AM2" s="442" t="s">
        <v>719</v>
      </c>
      <c r="AN2" s="443"/>
      <c r="AO2" s="443"/>
      <c r="AP2" s="443"/>
      <c r="AQ2" s="443"/>
      <c r="AR2" s="443"/>
      <c r="AS2" s="443"/>
      <c r="AT2" s="443"/>
      <c r="AU2" s="443"/>
      <c r="AV2" s="443"/>
      <c r="AW2" s="444"/>
    </row>
    <row r="3" spans="1:50" ht="13.5" customHeight="1">
      <c r="B3" s="430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430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430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430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253" t="str">
        <f>+'8.คำนวณ'!E3</f>
        <v>อุดรธานี</v>
      </c>
      <c r="B4" s="14" t="str">
        <f>+'8.คำนวณ'!G3</f>
        <v>ห้วยเกิ้ง,รพช.</v>
      </c>
      <c r="C4" s="264">
        <f>+'8.คำนวณ'!X3</f>
        <v>12369.188490892029</v>
      </c>
      <c r="D4" s="264">
        <f>+'8.คำนวณ'!Y3</f>
        <v>83.848430686887639</v>
      </c>
      <c r="E4" s="264">
        <f>+'8.คำนวณ'!Z3</f>
        <v>936.4553449381882</v>
      </c>
      <c r="F4" s="264">
        <f>+'8.คำนวณ'!AA3</f>
        <v>649.9524828177008</v>
      </c>
      <c r="G4" s="264">
        <f>+'8.คำนวณ'!AB3</f>
        <v>9.7621137958014348</v>
      </c>
      <c r="H4" s="264">
        <f>+'8.คำนวณ'!AC3</f>
        <v>2403.9253221703266</v>
      </c>
      <c r="I4" s="264">
        <f>+'8.คำนวณ'!AD3</f>
        <v>610.02949252661313</v>
      </c>
      <c r="J4" s="264">
        <f>+'8.คำนวณ'!AE3</f>
        <v>175.90673618009239</v>
      </c>
      <c r="K4" s="264">
        <f>+'8.คำนวณ'!AF3</f>
        <v>482.55985578383843</v>
      </c>
      <c r="L4" s="264">
        <f>+'8.คำนวณ'!AG3</f>
        <v>1.9861879543848292E-2</v>
      </c>
      <c r="M4" s="264">
        <f>+'8.คำนวณ'!AH3</f>
        <v>0</v>
      </c>
      <c r="N4" s="14" t="str">
        <f>+B4</f>
        <v>ห้วยเกิ้ง,รพช.</v>
      </c>
      <c r="O4" s="47">
        <f t="shared" ref="O4:Y4" si="0">+(C4-C11)*100/C11</f>
        <v>-5.5516620710892273</v>
      </c>
      <c r="P4" s="47">
        <f t="shared" si="0"/>
        <v>129.76801259493584</v>
      </c>
      <c r="Q4" s="47">
        <f t="shared" si="0"/>
        <v>-22.428914941392048</v>
      </c>
      <c r="R4" s="47">
        <f t="shared" si="0"/>
        <v>26.754184915474653</v>
      </c>
      <c r="S4" s="47">
        <f t="shared" si="0"/>
        <v>-98.786313644063995</v>
      </c>
      <c r="T4" s="47">
        <f t="shared" si="0"/>
        <v>167.16225455525893</v>
      </c>
      <c r="U4" s="47">
        <f t="shared" si="0"/>
        <v>-0.88639226143324545</v>
      </c>
      <c r="V4" s="47">
        <f t="shared" si="0"/>
        <v>-29.468207388437303</v>
      </c>
      <c r="W4" s="47">
        <f t="shared" si="0"/>
        <v>23.843251041770511</v>
      </c>
      <c r="X4" s="47">
        <f t="shared" si="0"/>
        <v>-99.971833606250371</v>
      </c>
      <c r="Y4" s="47">
        <f t="shared" si="0"/>
        <v>-100</v>
      </c>
      <c r="Z4" s="14" t="str">
        <f>+N4</f>
        <v>ห้วยเกิ้ง,รพช.</v>
      </c>
      <c r="AA4" s="15">
        <f t="shared" ref="AA4:AG4" si="1">+O4/100</f>
        <v>-5.5516620710892271E-2</v>
      </c>
      <c r="AB4" s="15">
        <f t="shared" si="1"/>
        <v>1.2976801259493584</v>
      </c>
      <c r="AC4" s="15">
        <f t="shared" si="1"/>
        <v>-0.22428914941392047</v>
      </c>
      <c r="AD4" s="15">
        <f t="shared" si="1"/>
        <v>0.26754184915474655</v>
      </c>
      <c r="AE4" s="15">
        <f t="shared" si="1"/>
        <v>-0.98786313644063994</v>
      </c>
      <c r="AF4" s="15">
        <f t="shared" si="1"/>
        <v>1.6716225455525893</v>
      </c>
      <c r="AG4" s="15">
        <f t="shared" si="1"/>
        <v>-8.8639226143324545E-3</v>
      </c>
      <c r="AH4" s="15">
        <f>+V4/100</f>
        <v>-0.29468207388437301</v>
      </c>
      <c r="AI4" s="15">
        <f>+W4/100</f>
        <v>0.23843251041770511</v>
      </c>
      <c r="AJ4" s="15">
        <f>+X4/100</f>
        <v>-0.99971833606250371</v>
      </c>
      <c r="AK4" s="15">
        <f>+Y4/100</f>
        <v>-1</v>
      </c>
      <c r="AL4" s="14" t="str">
        <f>+Z4</f>
        <v>ห้วยเกิ้ง,รพช.</v>
      </c>
      <c r="AM4" s="265" t="str">
        <f>+IF(AND(C4&lt;C13),"OK","Not OK")</f>
        <v>OK</v>
      </c>
      <c r="AN4" s="265" t="str">
        <f t="shared" ref="AN4:AW4" si="2">+IF(AND(D4&lt;D13),"OK","Not OK")</f>
        <v>Not OK</v>
      </c>
      <c r="AO4" s="265" t="str">
        <f t="shared" si="2"/>
        <v>OK</v>
      </c>
      <c r="AP4" s="265" t="str">
        <f t="shared" si="2"/>
        <v>Not OK</v>
      </c>
      <c r="AQ4" s="265" t="str">
        <f t="shared" si="2"/>
        <v>OK</v>
      </c>
      <c r="AR4" s="265" t="str">
        <f t="shared" si="2"/>
        <v>Not OK</v>
      </c>
      <c r="AS4" s="265" t="str">
        <f t="shared" si="2"/>
        <v>OK</v>
      </c>
      <c r="AT4" s="265" t="str">
        <f t="shared" si="2"/>
        <v>OK</v>
      </c>
      <c r="AU4" s="265" t="str">
        <f t="shared" si="2"/>
        <v>Not OK</v>
      </c>
      <c r="AV4" s="265" t="str">
        <f t="shared" si="2"/>
        <v>OK</v>
      </c>
      <c r="AW4" s="265" t="str">
        <f t="shared" si="2"/>
        <v>OK</v>
      </c>
    </row>
    <row r="5" spans="1:50" ht="13.5" customHeight="1">
      <c r="A5" s="253" t="str">
        <f>+'8.คำนวณ'!E4</f>
        <v>เลย</v>
      </c>
      <c r="B5" s="14" t="str">
        <f>+'8.คำนวณ'!G4</f>
        <v>นาแห้ว,รพช.</v>
      </c>
      <c r="C5" s="264">
        <f>+'8.คำนวณ'!X4</f>
        <v>16732.772424920815</v>
      </c>
      <c r="D5" s="264">
        <f>+'8.คำนวณ'!Y4</f>
        <v>8.1340816860634391</v>
      </c>
      <c r="E5" s="264">
        <f>+'8.คำนวณ'!Z4</f>
        <v>1221.7567744311987</v>
      </c>
      <c r="F5" s="264">
        <f>+'8.คำนวณ'!AA4</f>
        <v>477.73426122977759</v>
      </c>
      <c r="G5" s="264">
        <f>+'8.คำนวณ'!AB4</f>
        <v>1152.824417841837</v>
      </c>
      <c r="H5" s="264">
        <f>+'8.คำนวณ'!AC4</f>
        <v>654.8011675376805</v>
      </c>
      <c r="I5" s="264">
        <f>+'8.คำนวณ'!AD4</f>
        <v>248.41668486075679</v>
      </c>
      <c r="J5" s="264">
        <f>+'8.คำนวณ'!AE4</f>
        <v>99.394411162852194</v>
      </c>
      <c r="K5" s="264">
        <f>+'8.คำนวณ'!AF4</f>
        <v>351.42895931913347</v>
      </c>
      <c r="L5" s="264">
        <f>+'8.คำนวณ'!AG4</f>
        <v>350.07327903812291</v>
      </c>
      <c r="M5" s="264">
        <f>+'8.คำนวณ'!AH4</f>
        <v>274.95108963770929</v>
      </c>
      <c r="N5" s="14" t="str">
        <f t="shared" ref="N5:N10" si="3">+B5</f>
        <v>นาแห้ว,รพช.</v>
      </c>
      <c r="O5" s="47">
        <f t="shared" ref="O5:Y5" si="4">+(C5-C11)*100/C11</f>
        <v>27.767682224277301</v>
      </c>
      <c r="P5" s="47">
        <f t="shared" si="4"/>
        <v>-77.710354648486813</v>
      </c>
      <c r="Q5" s="47">
        <f t="shared" si="4"/>
        <v>1.2039700372350413</v>
      </c>
      <c r="R5" s="47">
        <f t="shared" si="4"/>
        <v>-6.8319323501047897</v>
      </c>
      <c r="S5" s="47">
        <f t="shared" si="4"/>
        <v>43.326260684060976</v>
      </c>
      <c r="T5" s="47">
        <f t="shared" si="4"/>
        <v>-27.228123689448129</v>
      </c>
      <c r="U5" s="47">
        <f t="shared" si="4"/>
        <v>-59.638879495764598</v>
      </c>
      <c r="V5" s="47">
        <f t="shared" si="4"/>
        <v>-60.146688255818667</v>
      </c>
      <c r="W5" s="47">
        <f t="shared" si="4"/>
        <v>-9.8099348491946898</v>
      </c>
      <c r="X5" s="47">
        <f t="shared" si="4"/>
        <v>396.44354134965369</v>
      </c>
      <c r="Y5" s="47">
        <f t="shared" si="4"/>
        <v>-19.146891807093944</v>
      </c>
      <c r="Z5" s="14" t="str">
        <f t="shared" ref="Z5:Z10" si="5">+N5</f>
        <v>นาแห้ว,รพช.</v>
      </c>
      <c r="AA5" s="15">
        <f t="shared" ref="AA5:AA10" si="6">+O5/100</f>
        <v>0.27767682224277301</v>
      </c>
      <c r="AB5" s="15">
        <f t="shared" ref="AB5:AB10" si="7">+P5/100</f>
        <v>-0.77710354648486812</v>
      </c>
      <c r="AC5" s="15">
        <f t="shared" ref="AC5:AC10" si="8">+Q5/100</f>
        <v>1.2039700372350413E-2</v>
      </c>
      <c r="AD5" s="15">
        <f t="shared" ref="AD5:AD10" si="9">+R5/100</f>
        <v>-6.8319323501047899E-2</v>
      </c>
      <c r="AE5" s="15">
        <f t="shared" ref="AE5:AE10" si="10">+S5/100</f>
        <v>0.43326260684060974</v>
      </c>
      <c r="AF5" s="15">
        <f t="shared" ref="AF5:AF10" si="11">+T5/100</f>
        <v>-0.2722812368944813</v>
      </c>
      <c r="AG5" s="15">
        <f t="shared" ref="AG5:AG10" si="12">+U5/100</f>
        <v>-0.59638879495764596</v>
      </c>
      <c r="AH5" s="15">
        <f t="shared" ref="AH5:AH10" si="13">+V5/100</f>
        <v>-0.6014668825581867</v>
      </c>
      <c r="AI5" s="15">
        <f t="shared" ref="AI5:AI10" si="14">+W5/100</f>
        <v>-9.8099348491946903E-2</v>
      </c>
      <c r="AJ5" s="15">
        <f t="shared" ref="AJ5:AJ10" si="15">+X5/100</f>
        <v>3.9644354134965369</v>
      </c>
      <c r="AK5" s="15">
        <f t="shared" ref="AK5:AK10" si="16">+Y5/100</f>
        <v>-0.19146891807093944</v>
      </c>
      <c r="AL5" s="14" t="str">
        <f t="shared" ref="AL5:AL10" si="17">+Z5</f>
        <v>นาแห้ว,รพช.</v>
      </c>
      <c r="AM5" s="265" t="str">
        <f>+IF(AND(C5&lt;C13),"OK","Not OK")</f>
        <v>Not OK</v>
      </c>
      <c r="AN5" s="265" t="str">
        <f t="shared" ref="AN5:AW5" si="18">+IF(AND(D5&lt;D13),"OK","Not OK")</f>
        <v>OK</v>
      </c>
      <c r="AO5" s="265" t="str">
        <f t="shared" si="18"/>
        <v>OK</v>
      </c>
      <c r="AP5" s="265" t="str">
        <f t="shared" si="18"/>
        <v>OK</v>
      </c>
      <c r="AQ5" s="265" t="str">
        <f t="shared" si="18"/>
        <v>OK</v>
      </c>
      <c r="AR5" s="265" t="str">
        <f t="shared" si="18"/>
        <v>OK</v>
      </c>
      <c r="AS5" s="265" t="str">
        <f t="shared" si="18"/>
        <v>OK</v>
      </c>
      <c r="AT5" s="265" t="str">
        <f t="shared" si="18"/>
        <v>OK</v>
      </c>
      <c r="AU5" s="265" t="str">
        <f t="shared" si="18"/>
        <v>OK</v>
      </c>
      <c r="AV5" s="265" t="str">
        <f t="shared" si="18"/>
        <v>Not OK</v>
      </c>
      <c r="AW5" s="265" t="str">
        <f t="shared" si="18"/>
        <v>OK</v>
      </c>
    </row>
    <row r="6" spans="1:50" ht="13.5" customHeight="1">
      <c r="A6" s="253" t="str">
        <f>+'8.คำนวณ'!E5</f>
        <v>บึงกาฬ</v>
      </c>
      <c r="B6" s="14" t="str">
        <f>+'8.คำนวณ'!G5</f>
        <v>บุ่งคล้า,รพช.</v>
      </c>
      <c r="C6" s="264">
        <f>+'8.คำนวณ'!X5</f>
        <v>17144.401517198938</v>
      </c>
      <c r="D6" s="264">
        <f>+'8.คำนวณ'!Y5</f>
        <v>13.390685415356623</v>
      </c>
      <c r="E6" s="264">
        <f>+'8.คำนวณ'!Z5</f>
        <v>1342.2262961079969</v>
      </c>
      <c r="F6" s="264">
        <f>+'8.คำนวณ'!AA5</f>
        <v>521.26177635363842</v>
      </c>
      <c r="G6" s="264">
        <f>+'8.คำนวณ'!AB5</f>
        <v>857.34827074107284</v>
      </c>
      <c r="H6" s="264">
        <f>+'8.คำนวณ'!AC5</f>
        <v>1014.6298362388451</v>
      </c>
      <c r="I6" s="264">
        <f>+'8.คำนวณ'!AD5</f>
        <v>1094.0598223244986</v>
      </c>
      <c r="J6" s="264">
        <f>+'8.คำนวณ'!AE5</f>
        <v>342.83498120225306</v>
      </c>
      <c r="K6" s="264">
        <f>+'8.คำนวณ'!AF5</f>
        <v>519.5330405522925</v>
      </c>
      <c r="L6" s="264">
        <f>+'8.คำนวณ'!AG5</f>
        <v>32.916108531902651</v>
      </c>
      <c r="M6" s="264">
        <f>+'8.คำนวณ'!AH5</f>
        <v>145.73819621904394</v>
      </c>
      <c r="N6" s="14" t="str">
        <f t="shared" si="3"/>
        <v>บุ่งคล้า,รพช.</v>
      </c>
      <c r="O6" s="47">
        <f t="shared" ref="O6:Y6" si="19">+(C6-C11)*100/C11</f>
        <v>30.910789279156631</v>
      </c>
      <c r="P6" s="47">
        <f t="shared" si="19"/>
        <v>-63.305798928308015</v>
      </c>
      <c r="Q6" s="47">
        <f t="shared" si="19"/>
        <v>11.183037980488173</v>
      </c>
      <c r="R6" s="47">
        <f t="shared" si="19"/>
        <v>1.6568339009327819</v>
      </c>
      <c r="S6" s="47">
        <f t="shared" si="19"/>
        <v>6.5908388541112748</v>
      </c>
      <c r="T6" s="47">
        <f t="shared" si="19"/>
        <v>12.761736851240135</v>
      </c>
      <c r="U6" s="47">
        <f t="shared" si="19"/>
        <v>77.755694439094285</v>
      </c>
      <c r="V6" s="47">
        <f t="shared" si="19"/>
        <v>37.463557787748201</v>
      </c>
      <c r="W6" s="47">
        <f t="shared" si="19"/>
        <v>33.331979431030732</v>
      </c>
      <c r="X6" s="47">
        <f t="shared" si="19"/>
        <v>-53.321231680616869</v>
      </c>
      <c r="Y6" s="47">
        <f t="shared" si="19"/>
        <v>-57.143700858709913</v>
      </c>
      <c r="Z6" s="14" t="str">
        <f t="shared" si="5"/>
        <v>บุ่งคล้า,รพช.</v>
      </c>
      <c r="AA6" s="15">
        <f t="shared" si="6"/>
        <v>0.30910789279156631</v>
      </c>
      <c r="AB6" s="15">
        <f t="shared" si="7"/>
        <v>-0.6330579892830801</v>
      </c>
      <c r="AC6" s="15">
        <f t="shared" si="8"/>
        <v>0.11183037980488172</v>
      </c>
      <c r="AD6" s="15">
        <f t="shared" si="9"/>
        <v>1.6568339009327818E-2</v>
      </c>
      <c r="AE6" s="15">
        <f t="shared" si="10"/>
        <v>6.590838854111275E-2</v>
      </c>
      <c r="AF6" s="15">
        <f t="shared" si="11"/>
        <v>0.12761736851240135</v>
      </c>
      <c r="AG6" s="15">
        <f t="shared" si="12"/>
        <v>0.77755694439094281</v>
      </c>
      <c r="AH6" s="15">
        <f t="shared" si="13"/>
        <v>0.37463557787748203</v>
      </c>
      <c r="AI6" s="15">
        <f t="shared" si="14"/>
        <v>0.33331979431030734</v>
      </c>
      <c r="AJ6" s="15">
        <f t="shared" si="15"/>
        <v>-0.53321231680616865</v>
      </c>
      <c r="AK6" s="15">
        <f t="shared" si="16"/>
        <v>-0.57143700858709912</v>
      </c>
      <c r="AL6" s="14" t="str">
        <f t="shared" si="17"/>
        <v>บุ่งคล้า,รพช.</v>
      </c>
      <c r="AM6" s="265" t="str">
        <f>+IF(AND(C6&lt;C13),"OK","Not OK")</f>
        <v>Not OK</v>
      </c>
      <c r="AN6" s="265" t="str">
        <f t="shared" ref="AN6:AW6" si="20">+IF(AND(D6&lt;D13),"OK","Not OK")</f>
        <v>OK</v>
      </c>
      <c r="AO6" s="265" t="str">
        <f t="shared" si="20"/>
        <v>OK</v>
      </c>
      <c r="AP6" s="265" t="str">
        <f t="shared" si="20"/>
        <v>OK</v>
      </c>
      <c r="AQ6" s="265" t="str">
        <f t="shared" si="20"/>
        <v>OK</v>
      </c>
      <c r="AR6" s="265" t="str">
        <f t="shared" si="20"/>
        <v>OK</v>
      </c>
      <c r="AS6" s="265" t="str">
        <f t="shared" si="20"/>
        <v>Not OK</v>
      </c>
      <c r="AT6" s="265" t="str">
        <f t="shared" si="20"/>
        <v>OK</v>
      </c>
      <c r="AU6" s="265" t="str">
        <f t="shared" si="20"/>
        <v>Not OK</v>
      </c>
      <c r="AV6" s="265" t="str">
        <f t="shared" si="20"/>
        <v>OK</v>
      </c>
      <c r="AW6" s="265" t="str">
        <f t="shared" si="20"/>
        <v>OK</v>
      </c>
    </row>
    <row r="7" spans="1:50" ht="13.5" customHeight="1">
      <c r="A7" s="253" t="str">
        <f>+'8.คำนวณ'!E6</f>
        <v>สกลนคร</v>
      </c>
      <c r="B7" s="14" t="str">
        <f>+'8.คำนวณ'!G6</f>
        <v>นิคมน้ำอูน,รพช.</v>
      </c>
      <c r="C7" s="264">
        <f>+'8.คำนวณ'!X6</f>
        <v>14259.901140922033</v>
      </c>
      <c r="D7" s="264">
        <f>+'8.คำนวณ'!Y6</f>
        <v>11.879233864930351</v>
      </c>
      <c r="E7" s="264">
        <f>+'8.คำนวณ'!Z6</f>
        <v>1166.1800268988352</v>
      </c>
      <c r="F7" s="264">
        <f>+'8.คำนวณ'!AA6</f>
        <v>326.57206505195541</v>
      </c>
      <c r="G7" s="264">
        <f>+'8.คำนวณ'!AB6</f>
        <v>732.79600761916663</v>
      </c>
      <c r="H7" s="264">
        <f>+'8.คำนวณ'!AC6</f>
        <v>729.01746341120452</v>
      </c>
      <c r="I7" s="264">
        <f>+'8.คำนวณ'!AD6</f>
        <v>291.47252243631056</v>
      </c>
      <c r="J7" s="264">
        <f>+'8.คำนวณ'!AE6</f>
        <v>251.12848815787248</v>
      </c>
      <c r="K7" s="264">
        <f>+'8.คำนวณ'!AF6</f>
        <v>314.90825622377326</v>
      </c>
      <c r="L7" s="264">
        <f>+'8.คำนวณ'!AG6</f>
        <v>26.017735524299436</v>
      </c>
      <c r="M7" s="264">
        <f>+'8.คำนวณ'!AH6</f>
        <v>0</v>
      </c>
      <c r="N7" s="14" t="str">
        <f t="shared" si="3"/>
        <v>นิคมน้ำอูน,รพช.</v>
      </c>
      <c r="O7" s="47">
        <f t="shared" ref="O7:Y7" si="21">+(C7-C11)*100/C11</f>
        <v>8.8853939595462901</v>
      </c>
      <c r="P7" s="47">
        <f t="shared" si="21"/>
        <v>-67.447596407760273</v>
      </c>
      <c r="Q7" s="47">
        <f t="shared" si="21"/>
        <v>-3.3997183643708127</v>
      </c>
      <c r="R7" s="47">
        <f t="shared" si="21"/>
        <v>-36.311688906288403</v>
      </c>
      <c r="S7" s="47">
        <f t="shared" si="21"/>
        <v>-8.8942687275094112</v>
      </c>
      <c r="T7" s="47">
        <f t="shared" si="21"/>
        <v>-18.98003347323052</v>
      </c>
      <c r="U7" s="47">
        <f t="shared" si="21"/>
        <v>-52.643448211542371</v>
      </c>
      <c r="V7" s="47">
        <f t="shared" si="21"/>
        <v>0.69280364267762917</v>
      </c>
      <c r="W7" s="47">
        <f t="shared" si="21"/>
        <v>-19.182539195476359</v>
      </c>
      <c r="X7" s="47">
        <f t="shared" si="21"/>
        <v>-63.103905567795948</v>
      </c>
      <c r="Y7" s="47">
        <f t="shared" si="21"/>
        <v>-100</v>
      </c>
      <c r="Z7" s="14" t="str">
        <f t="shared" si="5"/>
        <v>นิคมน้ำอูน,รพช.</v>
      </c>
      <c r="AA7" s="15">
        <f t="shared" si="6"/>
        <v>8.8853939595462894E-2</v>
      </c>
      <c r="AB7" s="15">
        <f t="shared" si="7"/>
        <v>-0.67447596407760269</v>
      </c>
      <c r="AC7" s="15">
        <f t="shared" si="8"/>
        <v>-3.3997183643708129E-2</v>
      </c>
      <c r="AD7" s="15">
        <f t="shared" si="9"/>
        <v>-0.36311688906288403</v>
      </c>
      <c r="AE7" s="15">
        <f t="shared" si="10"/>
        <v>-8.8942687275094107E-2</v>
      </c>
      <c r="AF7" s="15">
        <f t="shared" si="11"/>
        <v>-0.1898003347323052</v>
      </c>
      <c r="AG7" s="15">
        <f t="shared" si="12"/>
        <v>-0.52643448211542365</v>
      </c>
      <c r="AH7" s="15">
        <f t="shared" si="13"/>
        <v>6.9280364267762917E-3</v>
      </c>
      <c r="AI7" s="15">
        <f t="shared" si="14"/>
        <v>-0.19182539195476359</v>
      </c>
      <c r="AJ7" s="15">
        <f t="shared" si="15"/>
        <v>-0.63103905567795948</v>
      </c>
      <c r="AK7" s="15">
        <f t="shared" si="16"/>
        <v>-1</v>
      </c>
      <c r="AL7" s="14" t="str">
        <f t="shared" si="17"/>
        <v>นิคมน้ำอูน,รพช.</v>
      </c>
      <c r="AM7" s="265" t="str">
        <f>+IF(AND(C7&lt;C13),"OK","Not OK")</f>
        <v>OK</v>
      </c>
      <c r="AN7" s="265" t="str">
        <f t="shared" ref="AN7:AW7" si="22">+IF(AND(D7&lt;D13),"OK","Not OK")</f>
        <v>OK</v>
      </c>
      <c r="AO7" s="265" t="str">
        <f t="shared" si="22"/>
        <v>OK</v>
      </c>
      <c r="AP7" s="265" t="str">
        <f t="shared" si="22"/>
        <v>OK</v>
      </c>
      <c r="AQ7" s="265" t="str">
        <f t="shared" si="22"/>
        <v>OK</v>
      </c>
      <c r="AR7" s="265" t="str">
        <f t="shared" si="22"/>
        <v>OK</v>
      </c>
      <c r="AS7" s="265" t="str">
        <f t="shared" si="22"/>
        <v>OK</v>
      </c>
      <c r="AT7" s="265" t="str">
        <f t="shared" si="22"/>
        <v>OK</v>
      </c>
      <c r="AU7" s="265" t="str">
        <f t="shared" si="22"/>
        <v>OK</v>
      </c>
      <c r="AV7" s="265" t="str">
        <f t="shared" si="22"/>
        <v>OK</v>
      </c>
      <c r="AW7" s="265" t="str">
        <f t="shared" si="22"/>
        <v>OK</v>
      </c>
    </row>
    <row r="8" spans="1:50" ht="13.5" customHeight="1">
      <c r="A8" s="253" t="str">
        <f>+'8.คำนวณ'!E7</f>
        <v>อุดรธานี</v>
      </c>
      <c r="B8" s="14" t="str">
        <f>+'8.คำนวณ'!G7</f>
        <v>ประจักษ์ศิลปาคม,รพช.</v>
      </c>
      <c r="C8" s="264">
        <f>+'8.คำนวณ'!X7</f>
        <v>8976.2542909126805</v>
      </c>
      <c r="D8" s="264">
        <f>+'8.คำนวณ'!Y7</f>
        <v>15.381978240084086</v>
      </c>
      <c r="E8" s="264">
        <f>+'8.คำนวณ'!Z7</f>
        <v>1034.3265781051821</v>
      </c>
      <c r="F8" s="264">
        <f>+'8.คำนวณ'!AA7</f>
        <v>448.31044727831323</v>
      </c>
      <c r="G8" s="264">
        <f>+'8.คำนวณ'!AB7</f>
        <v>795.22860106953533</v>
      </c>
      <c r="H8" s="264">
        <f>+'8.คำนวณ'!AC7</f>
        <v>433.97063796412374</v>
      </c>
      <c r="I8" s="264">
        <f>+'8.คำนวณ'!AD7</f>
        <v>902.15765514411862</v>
      </c>
      <c r="J8" s="264">
        <f>+'8.คำนวณ'!AE7</f>
        <v>105.72797108679933</v>
      </c>
      <c r="K8" s="264">
        <f>+'8.คำนวณ'!AF7</f>
        <v>373.8034525107426</v>
      </c>
      <c r="L8" s="264">
        <f>+'8.คำนวณ'!AG7</f>
        <v>31.847937484926199</v>
      </c>
      <c r="M8" s="264">
        <f>+'8.คำนวณ'!AH7</f>
        <v>350.01281967197315</v>
      </c>
      <c r="N8" s="14" t="str">
        <f t="shared" si="3"/>
        <v>ประจักษ์ศิลปาคม,รพช.</v>
      </c>
      <c r="O8" s="47">
        <f>+(C8-C11)*100/C11</f>
        <v>-31.459343575512456</v>
      </c>
      <c r="P8" s="47">
        <f t="shared" ref="P8:Y8" si="23">+(D8-D11)*100/D11</f>
        <v>-57.849102946235973</v>
      </c>
      <c r="Q8" s="47">
        <f t="shared" si="23"/>
        <v>-14.321771558822265</v>
      </c>
      <c r="R8" s="47">
        <f t="shared" si="23"/>
        <v>-12.570184996442498</v>
      </c>
      <c r="S8" s="47">
        <f t="shared" si="23"/>
        <v>-1.1322626270477147</v>
      </c>
      <c r="T8" s="47">
        <f t="shared" si="23"/>
        <v>-51.770309593225981</v>
      </c>
      <c r="U8" s="47">
        <f t="shared" si="23"/>
        <v>46.576683661566555</v>
      </c>
      <c r="V8" s="47">
        <f t="shared" si="23"/>
        <v>-57.607175871304882</v>
      </c>
      <c r="W8" s="47">
        <f t="shared" si="23"/>
        <v>-4.0677871258621741</v>
      </c>
      <c r="X8" s="47">
        <f t="shared" si="23"/>
        <v>-54.836019152500462</v>
      </c>
      <c r="Y8" s="47">
        <f t="shared" si="23"/>
        <v>2.9260310083924637</v>
      </c>
      <c r="Z8" s="14" t="str">
        <f t="shared" si="5"/>
        <v>ประจักษ์ศิลปาคม,รพช.</v>
      </c>
      <c r="AA8" s="15">
        <f>+O8/100</f>
        <v>-0.31459343575512455</v>
      </c>
      <c r="AB8" s="15">
        <f t="shared" si="7"/>
        <v>-0.57849102946235975</v>
      </c>
      <c r="AC8" s="15">
        <f t="shared" si="8"/>
        <v>-0.14321771558822266</v>
      </c>
      <c r="AD8" s="15">
        <f t="shared" si="9"/>
        <v>-0.12570184996442499</v>
      </c>
      <c r="AE8" s="15">
        <f t="shared" si="10"/>
        <v>-1.1322626270477148E-2</v>
      </c>
      <c r="AF8" s="15">
        <f t="shared" si="11"/>
        <v>-0.51770309593225983</v>
      </c>
      <c r="AG8" s="15">
        <f t="shared" si="12"/>
        <v>0.46576683661566554</v>
      </c>
      <c r="AH8" s="15">
        <f t="shared" si="13"/>
        <v>-0.57607175871304883</v>
      </c>
      <c r="AI8" s="15">
        <f t="shared" si="14"/>
        <v>-4.0677871258621739E-2</v>
      </c>
      <c r="AJ8" s="15">
        <f t="shared" si="15"/>
        <v>-0.54836019152500459</v>
      </c>
      <c r="AK8" s="15">
        <f t="shared" si="16"/>
        <v>2.9260310083924636E-2</v>
      </c>
      <c r="AL8" s="14" t="str">
        <f t="shared" si="17"/>
        <v>ประจักษ์ศิลปาคม,รพช.</v>
      </c>
      <c r="AM8" s="265" t="str">
        <f>+IF(AND(C8&lt;C13),"OK","Not OK")</f>
        <v>OK</v>
      </c>
      <c r="AN8" s="265" t="str">
        <f t="shared" ref="AN8:AW8" si="24">+IF(AND(D8&lt;D13),"OK","Not OK")</f>
        <v>OK</v>
      </c>
      <c r="AO8" s="265" t="str">
        <f>+IF(AND(E8&lt;E13),"OK","Not OK")</f>
        <v>OK</v>
      </c>
      <c r="AP8" s="265" t="str">
        <f t="shared" si="24"/>
        <v>OK</v>
      </c>
      <c r="AQ8" s="265" t="str">
        <f t="shared" si="24"/>
        <v>OK</v>
      </c>
      <c r="AR8" s="265" t="str">
        <f t="shared" si="24"/>
        <v>OK</v>
      </c>
      <c r="AS8" s="265" t="str">
        <f t="shared" si="24"/>
        <v>OK</v>
      </c>
      <c r="AT8" s="265" t="str">
        <f t="shared" si="24"/>
        <v>OK</v>
      </c>
      <c r="AU8" s="265" t="str">
        <f t="shared" si="24"/>
        <v>OK</v>
      </c>
      <c r="AV8" s="265" t="str">
        <f t="shared" si="24"/>
        <v>OK</v>
      </c>
      <c r="AW8" s="265" t="str">
        <f t="shared" si="24"/>
        <v>OK</v>
      </c>
    </row>
    <row r="9" spans="1:50" ht="13.5" customHeight="1">
      <c r="A9" s="253" t="str">
        <f>+'8.คำนวณ'!E8</f>
        <v>หนองคาย</v>
      </c>
      <c r="B9" s="14" t="str">
        <f>+'8.คำนวณ'!G8</f>
        <v>โพธิ์ตาก,รพช.</v>
      </c>
      <c r="C9" s="264">
        <f>+'8.คำนวณ'!X8</f>
        <v>12777.965017984179</v>
      </c>
      <c r="D9" s="264">
        <f>+'8.คำนวณ'!Y8</f>
        <v>28.443790110590328</v>
      </c>
      <c r="E9" s="264">
        <f>+'8.คำนวณ'!Z8</f>
        <v>1332.2054083321336</v>
      </c>
      <c r="F9" s="264">
        <f>+'8.คำนวณ'!AA8</f>
        <v>691.65352347042631</v>
      </c>
      <c r="G9" s="264">
        <f>+'8.คำนวณ'!AB8</f>
        <v>871.04592143278285</v>
      </c>
      <c r="H9" s="264">
        <f>+'8.คำนวณ'!AC8</f>
        <v>747.13257602272597</v>
      </c>
      <c r="I9" s="264">
        <f>+'8.คำนวณ'!AD8</f>
        <v>692.92791907329956</v>
      </c>
      <c r="J9" s="264">
        <f>+'8.คำนวณ'!AE8</f>
        <v>458.65963992827687</v>
      </c>
      <c r="K9" s="264">
        <f>+'8.คำนวณ'!AF8</f>
        <v>390.22694906825069</v>
      </c>
      <c r="L9" s="264">
        <f>+'8.คำนวณ'!AG8</f>
        <v>7.7241922590127015</v>
      </c>
      <c r="M9" s="264">
        <f>+'8.คำนวณ'!AH8</f>
        <v>41.011141909475107</v>
      </c>
      <c r="N9" s="14" t="str">
        <f t="shared" si="3"/>
        <v>โพธิ์ตาก,รพช.</v>
      </c>
      <c r="O9" s="47">
        <f t="shared" ref="O9:Y9" si="25">+(C9-C11)*100/C11</f>
        <v>-2.4303365616077541</v>
      </c>
      <c r="P9" s="47">
        <f t="shared" si="25"/>
        <v>-22.056106824670021</v>
      </c>
      <c r="Q9" s="47">
        <f t="shared" si="25"/>
        <v>10.352959811544025</v>
      </c>
      <c r="R9" s="47">
        <f t="shared" si="25"/>
        <v>34.886750845753362</v>
      </c>
      <c r="S9" s="47">
        <f t="shared" si="25"/>
        <v>8.2938154942786806</v>
      </c>
      <c r="T9" s="47">
        <f t="shared" si="25"/>
        <v>-16.966795257308284</v>
      </c>
      <c r="U9" s="47">
        <f t="shared" si="25"/>
        <v>12.582402660042165</v>
      </c>
      <c r="V9" s="47">
        <f t="shared" si="25"/>
        <v>83.904762860220401</v>
      </c>
      <c r="W9" s="47">
        <f t="shared" si="25"/>
        <v>0.14710804781805517</v>
      </c>
      <c r="X9" s="47">
        <f t="shared" si="25"/>
        <v>-89.046220923613376</v>
      </c>
      <c r="Y9" s="47">
        <f t="shared" si="25"/>
        <v>-87.940115828271132</v>
      </c>
      <c r="Z9" s="14" t="str">
        <f t="shared" si="5"/>
        <v>โพธิ์ตาก,รพช.</v>
      </c>
      <c r="AA9" s="15">
        <f t="shared" si="6"/>
        <v>-2.430336561607754E-2</v>
      </c>
      <c r="AB9" s="15">
        <f t="shared" si="7"/>
        <v>-0.22056106824670021</v>
      </c>
      <c r="AC9" s="15">
        <f t="shared" si="8"/>
        <v>0.10352959811544026</v>
      </c>
      <c r="AD9" s="15">
        <f t="shared" si="9"/>
        <v>0.34886750845753361</v>
      </c>
      <c r="AE9" s="15">
        <f t="shared" si="10"/>
        <v>8.2938154942786807E-2</v>
      </c>
      <c r="AF9" s="15">
        <f t="shared" si="11"/>
        <v>-0.16966795257308284</v>
      </c>
      <c r="AG9" s="15">
        <f t="shared" si="12"/>
        <v>0.12582402660042166</v>
      </c>
      <c r="AH9" s="15">
        <f t="shared" si="13"/>
        <v>0.83904762860220405</v>
      </c>
      <c r="AI9" s="15">
        <f t="shared" si="14"/>
        <v>1.4710804781805516E-3</v>
      </c>
      <c r="AJ9" s="15">
        <f t="shared" si="15"/>
        <v>-0.89046220923613373</v>
      </c>
      <c r="AK9" s="15">
        <f t="shared" si="16"/>
        <v>-0.87940115828271137</v>
      </c>
      <c r="AL9" s="14" t="str">
        <f t="shared" si="17"/>
        <v>โพธิ์ตาก,รพช.</v>
      </c>
      <c r="AM9" s="265" t="str">
        <f>+IF(AND(C9&lt;C13),"OK","Not OK")</f>
        <v>OK</v>
      </c>
      <c r="AN9" s="265" t="str">
        <f t="shared" ref="AN9:AW9" si="26">+IF(AND(D9&lt;D13),"OK","Not OK")</f>
        <v>OK</v>
      </c>
      <c r="AO9" s="265" t="str">
        <f t="shared" si="26"/>
        <v>OK</v>
      </c>
      <c r="AP9" s="265" t="str">
        <f t="shared" si="26"/>
        <v>Not OK</v>
      </c>
      <c r="AQ9" s="265" t="str">
        <f t="shared" si="26"/>
        <v>OK</v>
      </c>
      <c r="AR9" s="265" t="str">
        <f t="shared" si="26"/>
        <v>OK</v>
      </c>
      <c r="AS9" s="265" t="str">
        <f t="shared" si="26"/>
        <v>OK</v>
      </c>
      <c r="AT9" s="265" t="str">
        <f t="shared" si="26"/>
        <v>Not OK</v>
      </c>
      <c r="AU9" s="265" t="str">
        <f t="shared" si="26"/>
        <v>OK</v>
      </c>
      <c r="AV9" s="265" t="str">
        <f t="shared" si="26"/>
        <v>OK</v>
      </c>
      <c r="AW9" s="265" t="str">
        <f t="shared" si="26"/>
        <v>OK</v>
      </c>
    </row>
    <row r="10" spans="1:50" ht="13.5" customHeight="1">
      <c r="A10" s="253" t="str">
        <f>+'8.คำนวณ'!E9</f>
        <v>นครพนม</v>
      </c>
      <c r="B10" s="14" t="str">
        <f>+'8.คำนวณ'!G9</f>
        <v>วังยาง,รพช.</v>
      </c>
      <c r="C10" s="264">
        <f>+'8.คำนวณ'!X9</f>
        <v>9413.2525527408307</v>
      </c>
      <c r="D10" s="264">
        <f>+'8.คำนวณ'!Y9</f>
        <v>94.370331834565789</v>
      </c>
      <c r="E10" s="264">
        <f>+'8.คำนวณ'!Z9</f>
        <v>1417.4048388027675</v>
      </c>
      <c r="F10" s="264">
        <f>+'8.คำนวณ'!AA9</f>
        <v>473.87810094266604</v>
      </c>
      <c r="G10" s="264">
        <f>+'8.คำนวณ'!AB9</f>
        <v>1211.3452301795439</v>
      </c>
      <c r="H10" s="264">
        <f>+'8.คำนวณ'!AC9</f>
        <v>315.12130845806155</v>
      </c>
      <c r="I10" s="264">
        <f>+'8.คำนวณ'!AD9</f>
        <v>469.33163769936675</v>
      </c>
      <c r="J10" s="264">
        <f>+'8.คำนวณ'!AE9</f>
        <v>312.15219276780749</v>
      </c>
      <c r="K10" s="264">
        <f>+'8.คำนวณ'!AF9</f>
        <v>295.1156459788254</v>
      </c>
      <c r="L10" s="264">
        <f>+'8.คำนวณ'!AG9</f>
        <v>45.014508818271736</v>
      </c>
      <c r="M10" s="264">
        <f>+'8.คำนวณ'!AH9</f>
        <v>1568.7241537708617</v>
      </c>
      <c r="N10" s="14" t="str">
        <f t="shared" si="3"/>
        <v>วังยาง,รพช.</v>
      </c>
      <c r="O10" s="47">
        <f t="shared" ref="O10:Y10" si="27">+(C10-C11)*100/C11</f>
        <v>-28.122523254770847</v>
      </c>
      <c r="P10" s="47">
        <f t="shared" si="27"/>
        <v>158.60094716052518</v>
      </c>
      <c r="Q10" s="47">
        <f t="shared" si="27"/>
        <v>17.410437035317816</v>
      </c>
      <c r="R10" s="47">
        <f t="shared" si="27"/>
        <v>-7.5839634093250714</v>
      </c>
      <c r="S10" s="47">
        <f t="shared" si="27"/>
        <v>50.601929966170097</v>
      </c>
      <c r="T10" s="47">
        <f t="shared" si="27"/>
        <v>-64.978729393286102</v>
      </c>
      <c r="U10" s="47">
        <f t="shared" si="27"/>
        <v>-23.746060791962758</v>
      </c>
      <c r="V10" s="47">
        <f t="shared" si="27"/>
        <v>25.160947224914707</v>
      </c>
      <c r="W10" s="47">
        <f t="shared" si="27"/>
        <v>-24.262077350086134</v>
      </c>
      <c r="X10" s="47">
        <f t="shared" si="27"/>
        <v>-36.164330418876574</v>
      </c>
      <c r="Y10" s="47">
        <f t="shared" si="27"/>
        <v>361.30467748568259</v>
      </c>
      <c r="Z10" s="14" t="str">
        <f t="shared" si="5"/>
        <v>วังยาง,รพช.</v>
      </c>
      <c r="AA10" s="15">
        <f t="shared" si="6"/>
        <v>-0.28122523254770848</v>
      </c>
      <c r="AB10" s="15">
        <f t="shared" si="7"/>
        <v>1.5860094716052517</v>
      </c>
      <c r="AC10" s="15">
        <f t="shared" si="8"/>
        <v>0.17410437035317816</v>
      </c>
      <c r="AD10" s="15">
        <f t="shared" si="9"/>
        <v>-7.5839634093250716E-2</v>
      </c>
      <c r="AE10" s="15">
        <f t="shared" si="10"/>
        <v>0.50601929966170101</v>
      </c>
      <c r="AF10" s="15">
        <f t="shared" si="11"/>
        <v>-0.64978729393286105</v>
      </c>
      <c r="AG10" s="15">
        <f t="shared" si="12"/>
        <v>-0.23746060791962759</v>
      </c>
      <c r="AH10" s="15">
        <f t="shared" si="13"/>
        <v>0.25160947224914709</v>
      </c>
      <c r="AI10" s="15">
        <f t="shared" si="14"/>
        <v>-0.24262077350086134</v>
      </c>
      <c r="AJ10" s="15">
        <f t="shared" si="15"/>
        <v>-0.36164330418876572</v>
      </c>
      <c r="AK10" s="15">
        <f t="shared" si="16"/>
        <v>3.613046774856826</v>
      </c>
      <c r="AL10" s="14" t="str">
        <f t="shared" si="17"/>
        <v>วังยาง,รพช.</v>
      </c>
      <c r="AM10" s="265" t="str">
        <f>+IF(AND(C10&lt;C13),"OK","Not OK")</f>
        <v>OK</v>
      </c>
      <c r="AN10" s="265" t="str">
        <f t="shared" ref="AN10:AW10" si="28">+IF(AND(D10&lt;D13),"OK","Not OK")</f>
        <v>Not OK</v>
      </c>
      <c r="AO10" s="265" t="str">
        <f t="shared" si="28"/>
        <v>Not OK</v>
      </c>
      <c r="AP10" s="265" t="str">
        <f t="shared" si="28"/>
        <v>OK</v>
      </c>
      <c r="AQ10" s="265" t="str">
        <f t="shared" si="28"/>
        <v>Not OK</v>
      </c>
      <c r="AR10" s="265" t="str">
        <f t="shared" si="28"/>
        <v>OK</v>
      </c>
      <c r="AS10" s="265" t="str">
        <f t="shared" si="28"/>
        <v>OK</v>
      </c>
      <c r="AT10" s="265" t="str">
        <f t="shared" si="28"/>
        <v>OK</v>
      </c>
      <c r="AU10" s="265" t="str">
        <f t="shared" si="28"/>
        <v>OK</v>
      </c>
      <c r="AV10" s="265" t="str">
        <f t="shared" si="28"/>
        <v>OK</v>
      </c>
      <c r="AW10" s="265" t="str">
        <f t="shared" si="28"/>
        <v>Not OK</v>
      </c>
    </row>
    <row r="11" spans="1:50" ht="13.5" customHeight="1">
      <c r="B11" s="18" t="s">
        <v>143</v>
      </c>
      <c r="C11" s="19">
        <f t="shared" ref="C11:M11" si="29">AVERAGE(C4:C10)</f>
        <v>13096.247919367359</v>
      </c>
      <c r="D11" s="19">
        <f t="shared" si="29"/>
        <v>36.492647405496896</v>
      </c>
      <c r="E11" s="19">
        <f t="shared" si="29"/>
        <v>1207.2221810880433</v>
      </c>
      <c r="F11" s="19">
        <f t="shared" si="29"/>
        <v>512.76609387778251</v>
      </c>
      <c r="G11" s="19">
        <f t="shared" si="29"/>
        <v>804.33579466853439</v>
      </c>
      <c r="H11" s="19">
        <f t="shared" si="29"/>
        <v>899.79975882899532</v>
      </c>
      <c r="I11" s="19">
        <f t="shared" si="29"/>
        <v>615.4851048664234</v>
      </c>
      <c r="J11" s="19">
        <f t="shared" si="29"/>
        <v>249.40063149799337</v>
      </c>
      <c r="K11" s="19">
        <f t="shared" si="29"/>
        <v>389.65373706240808</v>
      </c>
      <c r="L11" s="19">
        <f t="shared" si="29"/>
        <v>70.516231933725635</v>
      </c>
      <c r="M11" s="19">
        <f t="shared" si="29"/>
        <v>340.06248588700902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267</v>
      </c>
      <c r="C12" s="21">
        <f t="shared" ref="C12:M12" si="30">STDEV(C4:C10)</f>
        <v>3218.0394817888132</v>
      </c>
      <c r="D12" s="21">
        <f t="shared" si="30"/>
        <v>36.620964043851686</v>
      </c>
      <c r="E12" s="21">
        <f t="shared" si="30"/>
        <v>174.70305744426506</v>
      </c>
      <c r="F12" s="21">
        <f t="shared" si="30"/>
        <v>124.1338299575075</v>
      </c>
      <c r="G12" s="21">
        <f t="shared" si="30"/>
        <v>393.892917163709</v>
      </c>
      <c r="H12" s="21">
        <f t="shared" si="30"/>
        <v>700.82374008705244</v>
      </c>
      <c r="I12" s="21">
        <f t="shared" si="30"/>
        <v>310.46370666969426</v>
      </c>
      <c r="J12" s="21">
        <f t="shared" si="30"/>
        <v>132.29078223253981</v>
      </c>
      <c r="K12" s="21">
        <f t="shared" si="30"/>
        <v>83.403848500653496</v>
      </c>
      <c r="L12" s="21">
        <f t="shared" si="30"/>
        <v>124.23377249029711</v>
      </c>
      <c r="M12" s="21">
        <f t="shared" si="30"/>
        <v>558.63324607117829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268</v>
      </c>
      <c r="C13" s="21">
        <f t="shared" ref="C13:M13" si="31">+C11+C12</f>
        <v>16314.287401156173</v>
      </c>
      <c r="D13" s="21">
        <f t="shared" si="31"/>
        <v>73.113611449348582</v>
      </c>
      <c r="E13" s="21">
        <f t="shared" si="31"/>
        <v>1381.9252385323084</v>
      </c>
      <c r="F13" s="21">
        <f t="shared" si="31"/>
        <v>636.89992383529</v>
      </c>
      <c r="G13" s="21">
        <f t="shared" si="31"/>
        <v>1198.2287118322433</v>
      </c>
      <c r="H13" s="21">
        <f t="shared" si="31"/>
        <v>1600.6234989160478</v>
      </c>
      <c r="I13" s="21">
        <f t="shared" si="31"/>
        <v>925.94881153611766</v>
      </c>
      <c r="J13" s="21">
        <f t="shared" si="31"/>
        <v>381.69141373053321</v>
      </c>
      <c r="K13" s="21">
        <f t="shared" si="31"/>
        <v>473.05758556306159</v>
      </c>
      <c r="L13" s="21">
        <f t="shared" si="31"/>
        <v>194.75000442402273</v>
      </c>
      <c r="M13" s="21">
        <f t="shared" si="31"/>
        <v>898.69573195818725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430" t="s">
        <v>145</v>
      </c>
      <c r="C14" s="442" t="s">
        <v>247</v>
      </c>
      <c r="D14" s="443"/>
      <c r="E14" s="443"/>
      <c r="F14" s="443"/>
      <c r="G14" s="443"/>
      <c r="H14" s="443"/>
      <c r="I14" s="443"/>
      <c r="J14" s="443"/>
      <c r="K14" s="443"/>
      <c r="L14" s="443"/>
      <c r="M14" s="444"/>
      <c r="N14" s="430" t="s">
        <v>145</v>
      </c>
      <c r="O14" s="442" t="s">
        <v>718</v>
      </c>
      <c r="P14" s="443"/>
      <c r="Q14" s="443"/>
      <c r="R14" s="443"/>
      <c r="S14" s="443"/>
      <c r="T14" s="443"/>
      <c r="U14" s="443"/>
      <c r="V14" s="443"/>
      <c r="W14" s="443"/>
      <c r="X14" s="443"/>
      <c r="Y14" s="444"/>
      <c r="Z14" s="430" t="s">
        <v>145</v>
      </c>
      <c r="AA14" s="442" t="s">
        <v>718</v>
      </c>
      <c r="AB14" s="443"/>
      <c r="AC14" s="443"/>
      <c r="AD14" s="443"/>
      <c r="AE14" s="443"/>
      <c r="AF14" s="443"/>
      <c r="AG14" s="443"/>
      <c r="AH14" s="443"/>
      <c r="AI14" s="443"/>
      <c r="AJ14" s="443"/>
      <c r="AK14" s="444"/>
      <c r="AL14" s="430" t="s">
        <v>145</v>
      </c>
      <c r="AM14" s="442" t="s">
        <v>719</v>
      </c>
      <c r="AN14" s="443"/>
      <c r="AO14" s="443"/>
      <c r="AP14" s="443"/>
      <c r="AQ14" s="443"/>
      <c r="AR14" s="443"/>
      <c r="AS14" s="443"/>
      <c r="AT14" s="443"/>
      <c r="AU14" s="443"/>
      <c r="AV14" s="443"/>
      <c r="AW14" s="444"/>
    </row>
    <row r="15" spans="1:50" ht="13.5" customHeight="1">
      <c r="B15" s="430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430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430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430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253" t="str">
        <f>+'8.คำนวณ'!E10</f>
        <v>อุดรธานี</v>
      </c>
      <c r="B16" s="14" t="str">
        <f>+'8.คำนวณ'!G10</f>
        <v>หนองแสง,รพช.</v>
      </c>
      <c r="C16" s="264">
        <f>+'8.คำนวณ'!X10</f>
        <v>10839.984829053497</v>
      </c>
      <c r="D16" s="264">
        <f>+'8.คำนวณ'!Y10</f>
        <v>28.073294084542109</v>
      </c>
      <c r="E16" s="264">
        <f>+'8.คำนวณ'!Z10</f>
        <v>957.53462333629341</v>
      </c>
      <c r="F16" s="264">
        <f>+'8.คำนวณ'!AA10</f>
        <v>630.60947718965167</v>
      </c>
      <c r="G16" s="264">
        <f>+'8.คำนวณ'!AB10</f>
        <v>681.75301842989302</v>
      </c>
      <c r="H16" s="264">
        <f>+'8.คำนวณ'!AC10</f>
        <v>373.75095488809302</v>
      </c>
      <c r="I16" s="264">
        <f>+'8.คำนวณ'!AD10</f>
        <v>285.40668282058215</v>
      </c>
      <c r="J16" s="264">
        <f>+'8.คำนวณ'!AE10</f>
        <v>27.858507383752833</v>
      </c>
      <c r="K16" s="264">
        <f>+'8.คำนวณ'!AF10</f>
        <v>357.23550020624197</v>
      </c>
      <c r="L16" s="264">
        <f>+'8.คำนวณ'!AG10</f>
        <v>34.699065280648483</v>
      </c>
      <c r="M16" s="264">
        <f>+'8.คำนวณ'!AH10</f>
        <v>580.8713091054525</v>
      </c>
      <c r="N16" s="14" t="str">
        <f>+B16</f>
        <v>หนองแสง,รพช.</v>
      </c>
      <c r="O16" s="50">
        <f>+(C16-C26)*100/C26</f>
        <v>1.517790109164223</v>
      </c>
      <c r="P16" s="50">
        <f t="shared" ref="P16:Y16" si="32">+(D16-D26)*100/D26</f>
        <v>-21.006672147629583</v>
      </c>
      <c r="Q16" s="50">
        <f t="shared" si="32"/>
        <v>-27.558940359787275</v>
      </c>
      <c r="R16" s="50">
        <f t="shared" si="32"/>
        <v>15.296010027853383</v>
      </c>
      <c r="S16" s="50">
        <f t="shared" si="32"/>
        <v>-16.200073926275536</v>
      </c>
      <c r="T16" s="50">
        <f t="shared" si="32"/>
        <v>-14.386037546653265</v>
      </c>
      <c r="U16" s="50">
        <f t="shared" si="32"/>
        <v>-37.383401557932871</v>
      </c>
      <c r="V16" s="50">
        <f t="shared" si="32"/>
        <v>-82.793314123786416</v>
      </c>
      <c r="W16" s="50">
        <f t="shared" si="32"/>
        <v>39.359628422160803</v>
      </c>
      <c r="X16" s="50">
        <f t="shared" si="32"/>
        <v>-55.879004021129433</v>
      </c>
      <c r="Y16" s="50">
        <f t="shared" si="32"/>
        <v>136.80263766074177</v>
      </c>
      <c r="Z16" s="14" t="str">
        <f>+N16</f>
        <v>หนองแสง,รพช.</v>
      </c>
      <c r="AA16" s="15">
        <f t="shared" ref="AA16:AK16" si="33">+O16/100</f>
        <v>1.5177901091642229E-2</v>
      </c>
      <c r="AB16" s="15">
        <f t="shared" si="33"/>
        <v>-0.21006672147629582</v>
      </c>
      <c r="AC16" s="15">
        <f t="shared" si="33"/>
        <v>-0.27558940359787276</v>
      </c>
      <c r="AD16" s="15">
        <f t="shared" si="33"/>
        <v>0.15296010027853382</v>
      </c>
      <c r="AE16" s="15">
        <f t="shared" si="33"/>
        <v>-0.16200073926275535</v>
      </c>
      <c r="AF16" s="15">
        <f t="shared" si="33"/>
        <v>-0.14386037546653266</v>
      </c>
      <c r="AG16" s="15">
        <f t="shared" si="33"/>
        <v>-0.37383401557932872</v>
      </c>
      <c r="AH16" s="15">
        <f t="shared" si="33"/>
        <v>-0.82793314123786421</v>
      </c>
      <c r="AI16" s="15">
        <f t="shared" si="33"/>
        <v>0.39359628422160803</v>
      </c>
      <c r="AJ16" s="15">
        <f t="shared" si="33"/>
        <v>-0.5587900402112943</v>
      </c>
      <c r="AK16" s="15">
        <f t="shared" si="33"/>
        <v>1.3680263766074177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Not 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253" t="str">
        <f>+'8.คำนวณ'!E11</f>
        <v>อุดรธานี</v>
      </c>
      <c r="B17" s="14" t="str">
        <f>+'8.คำนวณ'!G11</f>
        <v>นายูง,รพช.</v>
      </c>
      <c r="C17" s="264">
        <f>+'8.คำนวณ'!X11</f>
        <v>9570.8911170447973</v>
      </c>
      <c r="D17" s="264">
        <f>+'8.คำนวณ'!Y11</f>
        <v>0.5537920904484317</v>
      </c>
      <c r="E17" s="264">
        <f>+'8.คำนวณ'!Z11</f>
        <v>879.42266907296585</v>
      </c>
      <c r="F17" s="264">
        <f>+'8.คำนวณ'!AA11</f>
        <v>280.90398451449067</v>
      </c>
      <c r="G17" s="264">
        <f>+'8.คำนวณ'!AB11</f>
        <v>805.11079895467287</v>
      </c>
      <c r="H17" s="264">
        <f>+'8.คำนวณ'!AC11</f>
        <v>629.70671470236937</v>
      </c>
      <c r="I17" s="264">
        <f>+'8.คำนวณ'!AD11</f>
        <v>100.91418369700588</v>
      </c>
      <c r="J17" s="264">
        <f>+'8.คำนวณ'!AE11</f>
        <v>26.099323181606835</v>
      </c>
      <c r="K17" s="264">
        <f>+'8.คำนวณ'!AF11</f>
        <v>264.75646110817758</v>
      </c>
      <c r="L17" s="264">
        <f>+'8.คำนวณ'!AG11</f>
        <v>1.870919224487945E-2</v>
      </c>
      <c r="M17" s="264">
        <f>+'8.คำนวณ'!AH11</f>
        <v>14.880044232094123</v>
      </c>
      <c r="N17" s="14" t="str">
        <f t="shared" ref="N17:N25" si="35">+B17</f>
        <v>นายูง,รพช.</v>
      </c>
      <c r="O17" s="50">
        <f>+(C17-C26)*100/C26</f>
        <v>-10.367428469671069</v>
      </c>
      <c r="P17" s="50">
        <f t="shared" ref="P17:Y17" si="36">+(D17-D26)*100/D26</f>
        <v>-98.441726146169287</v>
      </c>
      <c r="Q17" s="50">
        <f t="shared" si="36"/>
        <v>-33.468400550049211</v>
      </c>
      <c r="R17" s="50">
        <f t="shared" si="36"/>
        <v>-48.641576463801734</v>
      </c>
      <c r="S17" s="50">
        <f t="shared" si="36"/>
        <v>-1.0371445234799312</v>
      </c>
      <c r="T17" s="50">
        <f t="shared" si="36"/>
        <v>44.244947936764447</v>
      </c>
      <c r="U17" s="50">
        <f t="shared" si="36"/>
        <v>-77.860003643864488</v>
      </c>
      <c r="V17" s="50">
        <f t="shared" si="36"/>
        <v>-83.879866592221134</v>
      </c>
      <c r="W17" s="50">
        <f t="shared" si="36"/>
        <v>3.2830220431636876</v>
      </c>
      <c r="X17" s="50">
        <f t="shared" si="36"/>
        <v>-99.976210650369751</v>
      </c>
      <c r="Y17" s="50">
        <f t="shared" si="36"/>
        <v>-93.93388231191031</v>
      </c>
      <c r="Z17" s="14" t="str">
        <f t="shared" ref="Z17:Z25" si="37">+N17</f>
        <v>นายูง,รพช.</v>
      </c>
      <c r="AA17" s="15">
        <f t="shared" ref="AA17:AA25" si="38">+O17/100</f>
        <v>-0.10367428469671068</v>
      </c>
      <c r="AB17" s="15">
        <f t="shared" ref="AB17:AB25" si="39">+P17/100</f>
        <v>-0.98441726146169284</v>
      </c>
      <c r="AC17" s="15">
        <f t="shared" ref="AC17:AC25" si="40">+Q17/100</f>
        <v>-0.3346840055004921</v>
      </c>
      <c r="AD17" s="15">
        <f t="shared" ref="AD17:AD25" si="41">+R17/100</f>
        <v>-0.48641576463801733</v>
      </c>
      <c r="AE17" s="15">
        <f t="shared" ref="AE17:AE25" si="42">+S17/100</f>
        <v>-1.0371445234799312E-2</v>
      </c>
      <c r="AF17" s="15">
        <f t="shared" ref="AF17:AF25" si="43">+T17/100</f>
        <v>0.44244947936764445</v>
      </c>
      <c r="AG17" s="15">
        <f t="shared" ref="AG17:AG25" si="44">+U17/100</f>
        <v>-0.77860003643864484</v>
      </c>
      <c r="AH17" s="15">
        <f t="shared" ref="AH17:AH25" si="45">+V17/100</f>
        <v>-0.83879866592221131</v>
      </c>
      <c r="AI17" s="15">
        <f t="shared" ref="AI17:AI25" si="46">+W17/100</f>
        <v>3.2830220431636879E-2</v>
      </c>
      <c r="AJ17" s="15">
        <f t="shared" ref="AJ17:AJ25" si="47">+X17/100</f>
        <v>-0.99976210650369746</v>
      </c>
      <c r="AK17" s="15">
        <f t="shared" ref="AK17:AK25" si="48">+Y17/100</f>
        <v>-0.93933882311910311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Not OK</v>
      </c>
      <c r="AS17" s="17" t="str">
        <f t="shared" si="50"/>
        <v>OK</v>
      </c>
      <c r="AT17" s="17" t="str">
        <f t="shared" si="50"/>
        <v>OK</v>
      </c>
      <c r="AU17" s="17" t="str">
        <f t="shared" si="50"/>
        <v>OK</v>
      </c>
      <c r="AV17" s="17" t="str">
        <f t="shared" si="50"/>
        <v>OK</v>
      </c>
      <c r="AW17" s="17" t="str">
        <f t="shared" si="50"/>
        <v>OK</v>
      </c>
    </row>
    <row r="18" spans="1:50" ht="13.2" customHeight="1">
      <c r="A18" s="253" t="str">
        <f>+'8.คำนวณ'!E12</f>
        <v>หนองคาย</v>
      </c>
      <c r="B18" s="14" t="str">
        <f>+'8.คำนวณ'!G12</f>
        <v>ศรีเชียงใหม่,รพช.</v>
      </c>
      <c r="C18" s="264">
        <f>+'8.คำนวณ'!X12</f>
        <v>12027.94181342758</v>
      </c>
      <c r="D18" s="264">
        <f>+'8.คำนวณ'!Y12</f>
        <v>6.6822986416755468</v>
      </c>
      <c r="E18" s="264">
        <f>+'8.คำนวณ'!Z12</f>
        <v>1257.6270659905426</v>
      </c>
      <c r="F18" s="264">
        <f>+'8.คำนวณ'!AA12</f>
        <v>387.66920509386142</v>
      </c>
      <c r="G18" s="264">
        <f>+'8.คำนวณ'!AB12</f>
        <v>585.72124801371717</v>
      </c>
      <c r="H18" s="264">
        <f>+'8.คำนวณ'!AC12</f>
        <v>205.58328495098615</v>
      </c>
      <c r="I18" s="264">
        <f>+'8.คำนวณ'!AD12</f>
        <v>730.14645811259993</v>
      </c>
      <c r="J18" s="264">
        <f>+'8.คำนวณ'!AE12</f>
        <v>192.19037320434805</v>
      </c>
      <c r="K18" s="264">
        <f>+'8.คำนวณ'!AF12</f>
        <v>304.36235993196237</v>
      </c>
      <c r="L18" s="264">
        <f>+'8.คำนวณ'!AG12</f>
        <v>20.92341445962089</v>
      </c>
      <c r="M18" s="266">
        <f>+'8.คำนวณ'!AH12</f>
        <v>1098.3168224024773</v>
      </c>
      <c r="N18" s="14" t="str">
        <f t="shared" si="35"/>
        <v>ศรีเชียงใหม่,รพช.</v>
      </c>
      <c r="O18" s="50">
        <f>+(C18-C26)*100/C26</f>
        <v>12.643153262364688</v>
      </c>
      <c r="P18" s="50">
        <f t="shared" ref="P18:Y18" si="51">+(D18-D26)*100/D26</f>
        <v>-81.197183137123275</v>
      </c>
      <c r="Q18" s="50">
        <f t="shared" si="51"/>
        <v>-4.8558296773251151</v>
      </c>
      <c r="R18" s="50">
        <f t="shared" si="51"/>
        <v>-29.121406869453768</v>
      </c>
      <c r="S18" s="50">
        <f t="shared" si="51"/>
        <v>-28.004136459270342</v>
      </c>
      <c r="T18" s="50">
        <f t="shared" si="51"/>
        <v>-52.907679810211135</v>
      </c>
      <c r="U18" s="50">
        <f t="shared" si="51"/>
        <v>60.189968643008953</v>
      </c>
      <c r="V18" s="50">
        <f t="shared" si="51"/>
        <v>18.705547810077665</v>
      </c>
      <c r="W18" s="50">
        <f t="shared" si="51"/>
        <v>18.733511538809577</v>
      </c>
      <c r="X18" s="50">
        <f t="shared" si="51"/>
        <v>-73.395194430438494</v>
      </c>
      <c r="Y18" s="50">
        <f t="shared" si="51"/>
        <v>347.7486087798062</v>
      </c>
      <c r="Z18" s="14" t="str">
        <f t="shared" si="37"/>
        <v>ศรีเชียงใหม่,รพช.</v>
      </c>
      <c r="AA18" s="15">
        <f t="shared" si="38"/>
        <v>0.12643153262364687</v>
      </c>
      <c r="AB18" s="15">
        <f t="shared" si="39"/>
        <v>-0.81197183137123274</v>
      </c>
      <c r="AC18" s="15">
        <f t="shared" si="40"/>
        <v>-4.8558296773251151E-2</v>
      </c>
      <c r="AD18" s="15">
        <f t="shared" si="41"/>
        <v>-0.2912140686945377</v>
      </c>
      <c r="AE18" s="15">
        <f t="shared" si="42"/>
        <v>-0.2800413645927034</v>
      </c>
      <c r="AF18" s="15">
        <f t="shared" si="43"/>
        <v>-0.52907679810211139</v>
      </c>
      <c r="AG18" s="15">
        <f t="shared" si="44"/>
        <v>0.60189968643008951</v>
      </c>
      <c r="AH18" s="15">
        <f t="shared" si="45"/>
        <v>0.18705547810077663</v>
      </c>
      <c r="AI18" s="15">
        <f t="shared" si="46"/>
        <v>0.18733511538809577</v>
      </c>
      <c r="AJ18" s="15">
        <f t="shared" si="47"/>
        <v>-0.73395194430438493</v>
      </c>
      <c r="AK18" s="15">
        <f t="shared" si="48"/>
        <v>3.477486087798062</v>
      </c>
      <c r="AL18" s="14" t="str">
        <f t="shared" si="49"/>
        <v>ศรีเชียงใหม่,รพช.</v>
      </c>
      <c r="AM18" s="17" t="str">
        <f>+IF(AND(C18&lt;C28),"OK","Not OK")</f>
        <v>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OK</v>
      </c>
      <c r="AR18" s="17" t="str">
        <f t="shared" si="52"/>
        <v>OK</v>
      </c>
      <c r="AS18" s="17" t="str">
        <f t="shared" si="52"/>
        <v>OK</v>
      </c>
      <c r="AT18" s="17" t="str">
        <f t="shared" si="52"/>
        <v>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Not OK</v>
      </c>
    </row>
    <row r="19" spans="1:50" ht="13.5" customHeight="1">
      <c r="A19" s="253" t="str">
        <f>+'8.คำนวณ'!E13</f>
        <v>สกลนคร</v>
      </c>
      <c r="B19" s="14" t="str">
        <f>+'8.คำนวณ'!G13</f>
        <v>เต่างอย,รพช.</v>
      </c>
      <c r="C19" s="264">
        <f>+'8.คำนวณ'!X13</f>
        <v>11969.51223025529</v>
      </c>
      <c r="D19" s="264">
        <f>+'8.คำนวณ'!Y13</f>
        <v>3.530813231785189</v>
      </c>
      <c r="E19" s="264">
        <f>+'8.คำนวณ'!Z13</f>
        <v>942.51529243981452</v>
      </c>
      <c r="F19" s="264">
        <f>+'8.คำนวณ'!AA13</f>
        <v>622.00921874944106</v>
      </c>
      <c r="G19" s="264">
        <f>+'8.คำนวณ'!AB13</f>
        <v>945.8699155872107</v>
      </c>
      <c r="H19" s="264">
        <f>+'8.คำนวณ'!AC13</f>
        <v>477.74023183407922</v>
      </c>
      <c r="I19" s="264">
        <f>+'8.คำนวณ'!AD13</f>
        <v>159.07978850893792</v>
      </c>
      <c r="J19" s="264">
        <f>+'8.คำนวณ'!AE13</f>
        <v>81.984982417480211</v>
      </c>
      <c r="K19" s="264">
        <f>+'8.คำนวณ'!AF13</f>
        <v>229.36271265667162</v>
      </c>
      <c r="L19" s="264">
        <f>+'8.คำนวณ'!AG13</f>
        <v>5.6760118146901385E-2</v>
      </c>
      <c r="M19" s="264">
        <f>+'8.คำนวณ'!AH13</f>
        <v>32.595332553477931</v>
      </c>
      <c r="N19" s="14" t="str">
        <f t="shared" si="35"/>
        <v>เต่างอย,รพช.</v>
      </c>
      <c r="O19" s="50">
        <f>+(C19-C26)*100/C26</f>
        <v>12.095953035224847</v>
      </c>
      <c r="P19" s="50">
        <f t="shared" ref="P19:Y19" si="53">+(D19-D26)*100/D26</f>
        <v>-90.0649105743002</v>
      </c>
      <c r="Q19" s="50">
        <f t="shared" si="53"/>
        <v>-28.695208666657468</v>
      </c>
      <c r="R19" s="50">
        <f t="shared" si="53"/>
        <v>13.723601874738291</v>
      </c>
      <c r="S19" s="50">
        <f t="shared" si="53"/>
        <v>16.264727634233751</v>
      </c>
      <c r="T19" s="50">
        <f t="shared" si="53"/>
        <v>9.4344609311901362</v>
      </c>
      <c r="U19" s="50">
        <f t="shared" si="53"/>
        <v>-65.098801685820973</v>
      </c>
      <c r="V19" s="50">
        <f t="shared" si="53"/>
        <v>-49.362332317660545</v>
      </c>
      <c r="W19" s="50">
        <f t="shared" si="53"/>
        <v>-10.524283305329543</v>
      </c>
      <c r="X19" s="50">
        <f t="shared" si="53"/>
        <v>-99.927827654022835</v>
      </c>
      <c r="Y19" s="50">
        <f t="shared" si="53"/>
        <v>-86.711926371472146</v>
      </c>
      <c r="Z19" s="14" t="str">
        <f t="shared" si="37"/>
        <v>เต่างอย,รพช.</v>
      </c>
      <c r="AA19" s="15">
        <f t="shared" si="38"/>
        <v>0.12095953035224846</v>
      </c>
      <c r="AB19" s="15">
        <f t="shared" si="39"/>
        <v>-0.90064910574300194</v>
      </c>
      <c r="AC19" s="15">
        <f t="shared" si="40"/>
        <v>-0.28695208666657468</v>
      </c>
      <c r="AD19" s="15">
        <f t="shared" si="41"/>
        <v>0.13723601874738292</v>
      </c>
      <c r="AE19" s="15">
        <f t="shared" si="42"/>
        <v>0.1626472763423375</v>
      </c>
      <c r="AF19" s="15">
        <f t="shared" si="43"/>
        <v>9.4344609311901362E-2</v>
      </c>
      <c r="AG19" s="15">
        <f t="shared" si="44"/>
        <v>-0.65098801685820973</v>
      </c>
      <c r="AH19" s="15">
        <f t="shared" si="45"/>
        <v>-0.49362332317660546</v>
      </c>
      <c r="AI19" s="15">
        <f t="shared" si="46"/>
        <v>-0.10524283305329543</v>
      </c>
      <c r="AJ19" s="15">
        <f t="shared" si="47"/>
        <v>-0.99927827654022838</v>
      </c>
      <c r="AK19" s="15">
        <f t="shared" si="48"/>
        <v>-0.86711926371472148</v>
      </c>
      <c r="AL19" s="14" t="str">
        <f t="shared" si="49"/>
        <v>เต่างอย,รพช.</v>
      </c>
      <c r="AM19" s="17" t="str">
        <f>+IF(AND(C19&lt;C28),"OK","Not OK")</f>
        <v>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253" t="str">
        <f>+'8.คำนวณ'!E14</f>
        <v>นครพนม</v>
      </c>
      <c r="B20" s="14" t="str">
        <f>+'8.คำนวณ'!G14</f>
        <v>นาทม,รพช.</v>
      </c>
      <c r="C20" s="264">
        <f>+'8.คำนวณ'!X14</f>
        <v>16351.773830731452</v>
      </c>
      <c r="D20" s="264">
        <f>+'8.คำนวณ'!Y14</f>
        <v>12.337769943046577</v>
      </c>
      <c r="E20" s="264">
        <f>+'8.คำนวณ'!Z14</f>
        <v>1795.6119840480189</v>
      </c>
      <c r="F20" s="264">
        <f>+'8.คำนวณ'!AA14</f>
        <v>728.08148491459349</v>
      </c>
      <c r="G20" s="264">
        <f>+'8.คำนวณ'!AB14</f>
        <v>1130.0050872707711</v>
      </c>
      <c r="H20" s="264">
        <f>+'8.คำนวณ'!AC14</f>
        <v>672.51229078823178</v>
      </c>
      <c r="I20" s="264">
        <f>+'8.คำนวณ'!AD14</f>
        <v>661.96568996679002</v>
      </c>
      <c r="J20" s="264">
        <f>+'8.คำนวณ'!AE14</f>
        <v>272.6498416488663</v>
      </c>
      <c r="K20" s="264">
        <f>+'8.คำนวณ'!AF14</f>
        <v>315.06226353056053</v>
      </c>
      <c r="L20" s="264">
        <f>+'8.คำนวณ'!AG14</f>
        <v>53.85580491813662</v>
      </c>
      <c r="M20" s="264">
        <f>+'8.คำนวณ'!AH14</f>
        <v>258.61049484505077</v>
      </c>
      <c r="N20" s="14" t="str">
        <f t="shared" si="35"/>
        <v>นาทม,รพช.</v>
      </c>
      <c r="O20" s="50">
        <f>+(C20-C26)*100/C26</f>
        <v>53.136371483802506</v>
      </c>
      <c r="P20" s="50">
        <f t="shared" ref="P20:Y20" si="55">+(D20-D26)*100/D26</f>
        <v>-65.283678390458604</v>
      </c>
      <c r="Q20" s="50">
        <f t="shared" si="55"/>
        <v>35.844732563179129</v>
      </c>
      <c r="R20" s="50">
        <f t="shared" si="55"/>
        <v>33.117076768196867</v>
      </c>
      <c r="S20" s="50">
        <f t="shared" si="55"/>
        <v>38.89831099583305</v>
      </c>
      <c r="T20" s="50">
        <f t="shared" si="55"/>
        <v>54.050287390428686</v>
      </c>
      <c r="U20" s="50">
        <f t="shared" si="55"/>
        <v>45.231496969303691</v>
      </c>
      <c r="V20" s="50">
        <f t="shared" si="55"/>
        <v>68.400988424363945</v>
      </c>
      <c r="W20" s="50">
        <f t="shared" si="55"/>
        <v>22.907605627422566</v>
      </c>
      <c r="X20" s="50">
        <f t="shared" si="55"/>
        <v>-31.520583248761916</v>
      </c>
      <c r="Y20" s="50">
        <f t="shared" si="55"/>
        <v>5.4272200160261699</v>
      </c>
      <c r="Z20" s="14" t="str">
        <f t="shared" si="37"/>
        <v>นาทม,รพช.</v>
      </c>
      <c r="AA20" s="15">
        <f t="shared" si="38"/>
        <v>0.53136371483802503</v>
      </c>
      <c r="AB20" s="15">
        <f t="shared" si="39"/>
        <v>-0.65283678390458599</v>
      </c>
      <c r="AC20" s="15">
        <f t="shared" si="40"/>
        <v>0.35844732563179127</v>
      </c>
      <c r="AD20" s="15">
        <f t="shared" si="41"/>
        <v>0.33117076768196868</v>
      </c>
      <c r="AE20" s="15">
        <f t="shared" si="42"/>
        <v>0.38898310995833052</v>
      </c>
      <c r="AF20" s="15">
        <f t="shared" si="43"/>
        <v>0.54050287390428686</v>
      </c>
      <c r="AG20" s="15">
        <f t="shared" si="44"/>
        <v>0.45231496969303692</v>
      </c>
      <c r="AH20" s="15">
        <f t="shared" si="45"/>
        <v>0.6840098842436394</v>
      </c>
      <c r="AI20" s="15">
        <f t="shared" si="46"/>
        <v>0.22907605627422567</v>
      </c>
      <c r="AJ20" s="15">
        <f t="shared" si="47"/>
        <v>-0.31520583248761919</v>
      </c>
      <c r="AK20" s="15">
        <f t="shared" si="48"/>
        <v>5.4272200160261699E-2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Not OK</v>
      </c>
      <c r="AP20" s="17" t="str">
        <f t="shared" si="56"/>
        <v>OK</v>
      </c>
      <c r="AQ20" s="17" t="str">
        <f t="shared" si="56"/>
        <v>Not OK</v>
      </c>
      <c r="AR20" s="17" t="str">
        <f t="shared" si="56"/>
        <v>Not OK</v>
      </c>
      <c r="AS20" s="17" t="str">
        <f t="shared" si="56"/>
        <v>OK</v>
      </c>
      <c r="AT20" s="17" t="str">
        <f t="shared" si="56"/>
        <v>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OK</v>
      </c>
    </row>
    <row r="21" spans="1:50" ht="13.5" customHeight="1">
      <c r="A21" s="253" t="str">
        <f>+'8.คำนวณ'!E15</f>
        <v>หนองคาย</v>
      </c>
      <c r="B21" s="14" t="str">
        <f>+'8.คำนวณ'!G15</f>
        <v>สระใคร,รพช.</v>
      </c>
      <c r="C21" s="264">
        <f>+'8.คำนวณ'!X15</f>
        <v>9522.6566865208988</v>
      </c>
      <c r="D21" s="264">
        <f>+'8.คำนวณ'!Y15</f>
        <v>8.1097875453977863</v>
      </c>
      <c r="E21" s="264">
        <f>+'8.คำนวณ'!Z15</f>
        <v>1181.4366897013283</v>
      </c>
      <c r="F21" s="264">
        <f>+'8.คำนวณ'!AA15</f>
        <v>382.0801886206462</v>
      </c>
      <c r="G21" s="264">
        <f>+'8.คำนวณ'!AB15</f>
        <v>461.75037435096181</v>
      </c>
      <c r="H21" s="264">
        <f>+'8.คำนวณ'!AC15</f>
        <v>401.90240421878815</v>
      </c>
      <c r="I21" s="264">
        <f>+'8.คำนวณ'!AD15</f>
        <v>302.18626467752927</v>
      </c>
      <c r="J21" s="264">
        <f>+'8.คำนวณ'!AE15</f>
        <v>148.79747421113922</v>
      </c>
      <c r="K21" s="264">
        <f>+'8.คำนวณ'!AF15</f>
        <v>149.48179083209479</v>
      </c>
      <c r="L21" s="264">
        <f>+'8.คำนวณ'!AG15</f>
        <v>1.0840029689981002E-2</v>
      </c>
      <c r="M21" s="266">
        <f>+'8.คำนวณ'!AH15</f>
        <v>368.49452394392216</v>
      </c>
      <c r="N21" s="14" t="str">
        <f t="shared" si="35"/>
        <v>สระใคร,รพช.</v>
      </c>
      <c r="O21" s="50">
        <f>+(C21-C26)*100/C26</f>
        <v>-10.819149839320598</v>
      </c>
      <c r="P21" s="50">
        <f t="shared" ref="P21:Y21" si="57">+(D21-D26)*100/D26</f>
        <v>-77.180479623892111</v>
      </c>
      <c r="Q21" s="50">
        <f t="shared" si="57"/>
        <v>-10.619915338840459</v>
      </c>
      <c r="R21" s="50">
        <f t="shared" si="57"/>
        <v>-30.143261634804631</v>
      </c>
      <c r="S21" s="50">
        <f t="shared" si="57"/>
        <v>-43.242426231950311</v>
      </c>
      <c r="T21" s="50">
        <f t="shared" si="57"/>
        <v>-7.9374730828459032</v>
      </c>
      <c r="U21" s="50">
        <f t="shared" si="57"/>
        <v>-33.702056998027274</v>
      </c>
      <c r="V21" s="50">
        <f t="shared" si="57"/>
        <v>-8.095887455253763</v>
      </c>
      <c r="W21" s="50">
        <f t="shared" si="57"/>
        <v>-41.686291496189043</v>
      </c>
      <c r="X21" s="50">
        <f t="shared" si="57"/>
        <v>-99.986216547837969</v>
      </c>
      <c r="Y21" s="50">
        <f t="shared" si="57"/>
        <v>50.223421032521166</v>
      </c>
      <c r="Z21" s="14" t="str">
        <f t="shared" si="37"/>
        <v>สระใคร,รพช.</v>
      </c>
      <c r="AA21" s="15">
        <f t="shared" si="38"/>
        <v>-0.10819149839320598</v>
      </c>
      <c r="AB21" s="15">
        <f t="shared" si="39"/>
        <v>-0.77180479623892106</v>
      </c>
      <c r="AC21" s="15">
        <f t="shared" si="40"/>
        <v>-0.10619915338840459</v>
      </c>
      <c r="AD21" s="15">
        <f t="shared" si="41"/>
        <v>-0.3014326163480463</v>
      </c>
      <c r="AE21" s="15">
        <f t="shared" si="42"/>
        <v>-0.43242426231950309</v>
      </c>
      <c r="AF21" s="15">
        <f t="shared" si="43"/>
        <v>-7.9374730828459028E-2</v>
      </c>
      <c r="AG21" s="15">
        <f t="shared" si="44"/>
        <v>-0.33702056998027274</v>
      </c>
      <c r="AH21" s="15">
        <f t="shared" si="45"/>
        <v>-8.0958874552537627E-2</v>
      </c>
      <c r="AI21" s="15">
        <f t="shared" si="46"/>
        <v>-0.41686291496189043</v>
      </c>
      <c r="AJ21" s="15">
        <f t="shared" si="47"/>
        <v>-0.99986216547837969</v>
      </c>
      <c r="AK21" s="15">
        <f t="shared" si="48"/>
        <v>0.50223421032521165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253" t="str">
        <f>+'8.คำนวณ'!E16</f>
        <v>อุดรธานี</v>
      </c>
      <c r="B22" s="14" t="str">
        <f>+'8.คำนวณ'!G16</f>
        <v>กู่แก้ว,รพช.</v>
      </c>
      <c r="C22" s="264">
        <f>+'8.คำนวณ'!X16</f>
        <v>9405.5880785040863</v>
      </c>
      <c r="D22" s="264">
        <f>+'8.คำนวณ'!Y16</f>
        <v>97.127191704427233</v>
      </c>
      <c r="E22" s="264">
        <f>+'8.คำนวณ'!Z16</f>
        <v>1059.1093794447884</v>
      </c>
      <c r="F22" s="264">
        <f>+'8.คำนวณ'!AA16</f>
        <v>456.3293941989615</v>
      </c>
      <c r="G22" s="264">
        <f>+'8.คำนวณ'!AB16</f>
        <v>390.97727427471148</v>
      </c>
      <c r="H22" s="264">
        <f>+'8.คำนวณ'!AC16</f>
        <v>248.46848711736232</v>
      </c>
      <c r="I22" s="264">
        <f>+'8.คำนวณ'!AD16</f>
        <v>290.21984302125304</v>
      </c>
      <c r="J22" s="264">
        <f>+'8.คำนวณ'!AE16</f>
        <v>72.968459420830911</v>
      </c>
      <c r="K22" s="264">
        <f>+'8.คำนวณ'!AF16</f>
        <v>154.36945239918319</v>
      </c>
      <c r="L22" s="264">
        <f>+'8.คำนวณ'!AG16</f>
        <v>394.04328246596066</v>
      </c>
      <c r="M22" s="264">
        <f>+'8.คำนวณ'!AH16</f>
        <v>17.039858193759162</v>
      </c>
      <c r="N22" s="14" t="str">
        <f t="shared" si="35"/>
        <v>กู่แก้ว,รพช.</v>
      </c>
      <c r="O22" s="50">
        <f t="shared" ref="O22:Y22" si="59">+(C22-C26)*100/C26</f>
        <v>-11.91551174060017</v>
      </c>
      <c r="P22" s="50">
        <f t="shared" si="59"/>
        <v>173.29888949200577</v>
      </c>
      <c r="Q22" s="50">
        <f t="shared" si="59"/>
        <v>-19.874431846081766</v>
      </c>
      <c r="R22" s="50">
        <f t="shared" si="59"/>
        <v>-16.568081653259519</v>
      </c>
      <c r="S22" s="50">
        <f t="shared" si="59"/>
        <v>-51.941735797248491</v>
      </c>
      <c r="T22" s="50">
        <f t="shared" si="59"/>
        <v>-43.084100659287913</v>
      </c>
      <c r="U22" s="50">
        <f t="shared" si="59"/>
        <v>-36.327421660951231</v>
      </c>
      <c r="V22" s="50">
        <f t="shared" si="59"/>
        <v>-54.931348516621775</v>
      </c>
      <c r="W22" s="50">
        <f t="shared" si="59"/>
        <v>-39.779586536996931</v>
      </c>
      <c r="X22" s="50">
        <f t="shared" si="59"/>
        <v>401.03891677097914</v>
      </c>
      <c r="Y22" s="50">
        <f t="shared" si="59"/>
        <v>-93.053395300481895</v>
      </c>
      <c r="Z22" s="14" t="str">
        <f t="shared" si="37"/>
        <v>กู่แก้ว,รพช.</v>
      </c>
      <c r="AA22" s="15">
        <f t="shared" si="38"/>
        <v>-0.1191551174060017</v>
      </c>
      <c r="AB22" s="15">
        <f t="shared" si="39"/>
        <v>1.7329888949200578</v>
      </c>
      <c r="AC22" s="15">
        <f t="shared" si="40"/>
        <v>-0.19874431846081766</v>
      </c>
      <c r="AD22" s="15">
        <f t="shared" si="41"/>
        <v>-0.1656808165325952</v>
      </c>
      <c r="AE22" s="15">
        <f t="shared" si="42"/>
        <v>-0.51941735797248489</v>
      </c>
      <c r="AF22" s="15">
        <f t="shared" si="43"/>
        <v>-0.43084100659287911</v>
      </c>
      <c r="AG22" s="15">
        <f t="shared" si="44"/>
        <v>-0.36327421660951231</v>
      </c>
      <c r="AH22" s="15">
        <f t="shared" si="45"/>
        <v>-0.5493134851662177</v>
      </c>
      <c r="AI22" s="15">
        <f t="shared" si="46"/>
        <v>-0.3977958653699693</v>
      </c>
      <c r="AJ22" s="15">
        <f t="shared" si="47"/>
        <v>4.0103891677097918</v>
      </c>
      <c r="AK22" s="15">
        <f t="shared" si="48"/>
        <v>-0.930533953004819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Not 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OK</v>
      </c>
    </row>
    <row r="23" spans="1:50" ht="13.5" customHeight="1">
      <c r="A23" s="253" t="str">
        <f>+'8.คำนวณ'!E17</f>
        <v>หนองคาย</v>
      </c>
      <c r="B23" s="14" t="str">
        <f>+'8.คำนวณ'!G17</f>
        <v>เฝ้าไร่,รพช.</v>
      </c>
      <c r="C23" s="264">
        <f>+'8.คำนวณ'!X17</f>
        <v>10135.367043994249</v>
      </c>
      <c r="D23" s="264">
        <f>+'8.คำนวณ'!Y17</f>
        <v>0</v>
      </c>
      <c r="E23" s="264">
        <f>+'8.คำนวณ'!Z17</f>
        <v>2124.283731019892</v>
      </c>
      <c r="F23" s="264">
        <f>+'8.คำนวณ'!AA17</f>
        <v>841.06775696727186</v>
      </c>
      <c r="G23" s="264">
        <f>+'8.คำนวณ'!AB17</f>
        <v>1095.7375640208882</v>
      </c>
      <c r="H23" s="264">
        <f>+'8.คำนวณ'!AC17</f>
        <v>480.97487288696152</v>
      </c>
      <c r="I23" s="264">
        <f>+'8.คำนวณ'!AD17</f>
        <v>343.83535616251697</v>
      </c>
      <c r="J23" s="264">
        <f>+'8.คำนวณ'!AE17</f>
        <v>186.12441317582883</v>
      </c>
      <c r="K23" s="264">
        <f>+'8.คำนวณ'!AF17</f>
        <v>270.55498192789281</v>
      </c>
      <c r="L23" s="264">
        <f>+'8.คำนวณ'!AG17</f>
        <v>97.411255893409802</v>
      </c>
      <c r="M23" s="264">
        <f>+'8.คำนวณ'!AH17</f>
        <v>24.937678844099771</v>
      </c>
      <c r="N23" s="14" t="str">
        <f t="shared" si="35"/>
        <v>เฝ้าไร่,รพช.</v>
      </c>
      <c r="O23" s="50">
        <f t="shared" ref="O23:Y23" si="61">+(C23-C26)*100/C26</f>
        <v>-5.0810420422526157</v>
      </c>
      <c r="P23" s="50">
        <f t="shared" si="61"/>
        <v>-100</v>
      </c>
      <c r="Q23" s="50">
        <f t="shared" si="61"/>
        <v>60.709974032448009</v>
      </c>
      <c r="R23" s="50">
        <f t="shared" si="61"/>
        <v>53.774657770072025</v>
      </c>
      <c r="S23" s="50">
        <f t="shared" si="61"/>
        <v>34.686205090261431</v>
      </c>
      <c r="T23" s="50">
        <f t="shared" si="61"/>
        <v>10.175410041900598</v>
      </c>
      <c r="U23" s="50">
        <f t="shared" si="61"/>
        <v>-24.564483864773639</v>
      </c>
      <c r="V23" s="50">
        <f t="shared" si="61"/>
        <v>14.9589339908007</v>
      </c>
      <c r="W23" s="50">
        <f t="shared" si="61"/>
        <v>5.5450584487481036</v>
      </c>
      <c r="X23" s="50">
        <f t="shared" si="61"/>
        <v>23.861596697441165</v>
      </c>
      <c r="Y23" s="50">
        <f t="shared" si="61"/>
        <v>-89.83370664921712</v>
      </c>
      <c r="Z23" s="14" t="str">
        <f t="shared" si="37"/>
        <v>เฝ้าไร่,รพช.</v>
      </c>
      <c r="AA23" s="15">
        <f t="shared" si="38"/>
        <v>-5.0810420422526155E-2</v>
      </c>
      <c r="AB23" s="15">
        <f t="shared" si="39"/>
        <v>-1</v>
      </c>
      <c r="AC23" s="15">
        <f t="shared" si="40"/>
        <v>0.60709974032448011</v>
      </c>
      <c r="AD23" s="15">
        <f t="shared" si="41"/>
        <v>0.53774657770072021</v>
      </c>
      <c r="AE23" s="15">
        <f t="shared" si="42"/>
        <v>0.34686205090261429</v>
      </c>
      <c r="AF23" s="15">
        <f t="shared" si="43"/>
        <v>0.10175410041900598</v>
      </c>
      <c r="AG23" s="15">
        <f t="shared" si="44"/>
        <v>-0.2456448386477364</v>
      </c>
      <c r="AH23" s="15">
        <f t="shared" si="45"/>
        <v>0.14958933990800699</v>
      </c>
      <c r="AI23" s="15">
        <f t="shared" si="46"/>
        <v>5.5450584487481039E-2</v>
      </c>
      <c r="AJ23" s="15">
        <f t="shared" si="47"/>
        <v>0.23861596697441165</v>
      </c>
      <c r="AK23" s="15">
        <f t="shared" si="48"/>
        <v>-0.89833706649217115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Not OK</v>
      </c>
      <c r="AP23" s="17" t="str">
        <f t="shared" si="62"/>
        <v>Not OK</v>
      </c>
      <c r="AQ23" s="17" t="str">
        <f t="shared" si="62"/>
        <v>Not OK</v>
      </c>
      <c r="AR23" s="17" t="str">
        <f t="shared" si="62"/>
        <v>OK</v>
      </c>
      <c r="AS23" s="17" t="str">
        <f t="shared" si="62"/>
        <v>OK</v>
      </c>
      <c r="AT23" s="17" t="str">
        <f t="shared" si="62"/>
        <v>OK</v>
      </c>
      <c r="AU23" s="17" t="str">
        <f t="shared" si="62"/>
        <v>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253" t="str">
        <f>+'8.คำนวณ'!E18</f>
        <v>หนองคาย</v>
      </c>
      <c r="B24" s="14" t="str">
        <f>+'8.คำนวณ'!G18</f>
        <v>รัตนวาปี,รพช.</v>
      </c>
      <c r="C24" s="264">
        <f>+'8.คำนวณ'!X18</f>
        <v>8861.9156090764172</v>
      </c>
      <c r="D24" s="264">
        <f>+'8.คำนวณ'!Y18</f>
        <v>25.547986074582095</v>
      </c>
      <c r="E24" s="264">
        <f>+'8.คำนวณ'!Z18</f>
        <v>1605.3871849213583</v>
      </c>
      <c r="F24" s="264">
        <f>+'8.คำนวณ'!AA18</f>
        <v>718.24815544428418</v>
      </c>
      <c r="G24" s="264">
        <f>+'8.คำนวณ'!AB18</f>
        <v>989.90772603707819</v>
      </c>
      <c r="H24" s="264">
        <f>+'8.คำนวณ'!AC18</f>
        <v>324.86297501214659</v>
      </c>
      <c r="I24" s="264">
        <f>+'8.คำนวณ'!AD18</f>
        <v>753.62444609522129</v>
      </c>
      <c r="J24" s="264">
        <f>+'8.คำนวณ'!AE18</f>
        <v>170.38062005854457</v>
      </c>
      <c r="K24" s="264">
        <f>+'8.คำนวณ'!AF18</f>
        <v>253.62147276954397</v>
      </c>
      <c r="L24" s="264">
        <f>+'8.คำนวณ'!AG18</f>
        <v>134.13765958215714</v>
      </c>
      <c r="M24" s="264">
        <f>+'8.คำนวณ'!AH18</f>
        <v>0</v>
      </c>
      <c r="N24" s="14" t="str">
        <f t="shared" si="35"/>
        <v>รัตนวาปี,รพช.</v>
      </c>
      <c r="O24" s="50">
        <f t="shared" ref="O24:Y24" si="63">+(C24-C26)*100/C26</f>
        <v>-17.007071231676345</v>
      </c>
      <c r="P24" s="50">
        <f t="shared" si="63"/>
        <v>-28.112446160406687</v>
      </c>
      <c r="Q24" s="50">
        <f t="shared" si="63"/>
        <v>21.453518206283505</v>
      </c>
      <c r="R24" s="50">
        <f t="shared" si="63"/>
        <v>31.319222954980226</v>
      </c>
      <c r="S24" s="50">
        <f t="shared" si="63"/>
        <v>21.67778069067149</v>
      </c>
      <c r="T24" s="50">
        <f t="shared" si="63"/>
        <v>-25.584654215799844</v>
      </c>
      <c r="U24" s="50">
        <f t="shared" si="63"/>
        <v>65.340905303660492</v>
      </c>
      <c r="V24" s="50">
        <f t="shared" si="63"/>
        <v>5.2348486714561053</v>
      </c>
      <c r="W24" s="50">
        <f t="shared" si="63"/>
        <v>-1.0608011112014135</v>
      </c>
      <c r="X24" s="50">
        <f t="shared" si="63"/>
        <v>70.560419745371846</v>
      </c>
      <c r="Y24" s="50">
        <f t="shared" si="63"/>
        <v>-100</v>
      </c>
      <c r="Z24" s="14" t="str">
        <f t="shared" si="37"/>
        <v>รัตนวาปี,รพช.</v>
      </c>
      <c r="AA24" s="15">
        <f t="shared" si="38"/>
        <v>-0.17007071231676346</v>
      </c>
      <c r="AB24" s="15">
        <f t="shared" si="39"/>
        <v>-0.2811244616040669</v>
      </c>
      <c r="AC24" s="15">
        <f t="shared" si="40"/>
        <v>0.21453518206283506</v>
      </c>
      <c r="AD24" s="15">
        <f t="shared" si="41"/>
        <v>0.31319222954980225</v>
      </c>
      <c r="AE24" s="15">
        <f t="shared" si="42"/>
        <v>0.21677780690671489</v>
      </c>
      <c r="AF24" s="15">
        <f t="shared" si="43"/>
        <v>-0.25584654215799846</v>
      </c>
      <c r="AG24" s="15">
        <f t="shared" si="44"/>
        <v>0.6534090530366049</v>
      </c>
      <c r="AH24" s="15">
        <f t="shared" si="45"/>
        <v>5.2348486714561056E-2</v>
      </c>
      <c r="AI24" s="15">
        <f t="shared" si="46"/>
        <v>-1.0608011112014135E-2</v>
      </c>
      <c r="AJ24" s="15">
        <f t="shared" si="47"/>
        <v>0.7056041974537185</v>
      </c>
      <c r="AK24" s="15">
        <f t="shared" si="48"/>
        <v>-1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OK</v>
      </c>
      <c r="AO24" s="17" t="str">
        <f t="shared" si="64"/>
        <v>OK</v>
      </c>
      <c r="AP24" s="17" t="str">
        <f t="shared" si="64"/>
        <v>OK</v>
      </c>
      <c r="AQ24" s="17" t="str">
        <f t="shared" si="64"/>
        <v>OK</v>
      </c>
      <c r="AR24" s="17" t="str">
        <f t="shared" si="64"/>
        <v>OK</v>
      </c>
      <c r="AS24" s="17" t="str">
        <f t="shared" si="64"/>
        <v>Not 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OK</v>
      </c>
      <c r="AW24" s="17" t="str">
        <f t="shared" si="64"/>
        <v>OK</v>
      </c>
    </row>
    <row r="25" spans="1:50" ht="13.5" customHeight="1">
      <c r="A25" s="253" t="str">
        <f>+'8.คำนวณ'!E19</f>
        <v>เลย</v>
      </c>
      <c r="B25" s="14" t="str">
        <f>+'8.คำนวณ'!G19</f>
        <v>หนองหิน,รพช.</v>
      </c>
      <c r="C25" s="264">
        <f>+'8.คำนวณ'!X19</f>
        <v>8093.5334516103867</v>
      </c>
      <c r="D25" s="264">
        <f>+'8.คำนวณ'!Y19</f>
        <v>173.42523487227305</v>
      </c>
      <c r="E25" s="264">
        <f>+'8.คำนวณ'!Z19</f>
        <v>1415.1914364129748</v>
      </c>
      <c r="F25" s="264">
        <f>+'8.คำนวณ'!AA19</f>
        <v>422.48335695533638</v>
      </c>
      <c r="G25" s="264">
        <f>+'8.คำนวณ'!AB19</f>
        <v>1048.6517168784524</v>
      </c>
      <c r="H25" s="264">
        <f>+'8.คำนวณ'!AC19</f>
        <v>550.03518168321102</v>
      </c>
      <c r="I25" s="264">
        <f>+'8.คำนวณ'!AD19</f>
        <v>930.62491411703104</v>
      </c>
      <c r="J25" s="264">
        <f>+'8.คำนวณ'!AE19</f>
        <v>439.99731966280814</v>
      </c>
      <c r="K25" s="264">
        <f>+'8.คำนวณ'!AF19</f>
        <v>264.60038632264406</v>
      </c>
      <c r="L25" s="264">
        <f>+'8.คำนวณ'!AG19</f>
        <v>51.295655717008898</v>
      </c>
      <c r="M25" s="264">
        <f>+'8.คำนวณ'!AH19</f>
        <v>57.23045186613485</v>
      </c>
      <c r="N25" s="14" t="str">
        <f t="shared" si="35"/>
        <v>หนองหิน,รพช.</v>
      </c>
      <c r="O25" s="50">
        <f t="shared" ref="O25:Y25" si="65">+(C25-C26)*100/C26</f>
        <v>-24.203064567035497</v>
      </c>
      <c r="P25" s="50">
        <f t="shared" si="65"/>
        <v>387.9882066879739</v>
      </c>
      <c r="Q25" s="50">
        <f t="shared" si="65"/>
        <v>7.0645016368306637</v>
      </c>
      <c r="R25" s="50">
        <f t="shared" si="65"/>
        <v>-22.756242774521109</v>
      </c>
      <c r="S25" s="50">
        <f t="shared" si="65"/>
        <v>28.898492527224843</v>
      </c>
      <c r="T25" s="50">
        <f t="shared" si="65"/>
        <v>25.994839014514035</v>
      </c>
      <c r="U25" s="50">
        <f t="shared" si="65"/>
        <v>104.17379849539741</v>
      </c>
      <c r="V25" s="50">
        <f t="shared" si="65"/>
        <v>171.76243010884514</v>
      </c>
      <c r="W25" s="50">
        <f t="shared" si="65"/>
        <v>3.2221363694121639</v>
      </c>
      <c r="X25" s="50">
        <f t="shared" si="65"/>
        <v>-34.775896661231855</v>
      </c>
      <c r="Y25" s="50">
        <f t="shared" si="65"/>
        <v>-76.668976856013842</v>
      </c>
      <c r="Z25" s="14" t="str">
        <f t="shared" si="37"/>
        <v>หนองหิน,รพช.</v>
      </c>
      <c r="AA25" s="15">
        <f t="shared" si="38"/>
        <v>-0.24203064567035498</v>
      </c>
      <c r="AB25" s="15">
        <f t="shared" si="39"/>
        <v>3.8798820668797389</v>
      </c>
      <c r="AC25" s="15">
        <f t="shared" si="40"/>
        <v>7.064501636830664E-2</v>
      </c>
      <c r="AD25" s="15">
        <f t="shared" si="41"/>
        <v>-0.2275624277452111</v>
      </c>
      <c r="AE25" s="15">
        <f t="shared" si="42"/>
        <v>0.28898492527224845</v>
      </c>
      <c r="AF25" s="15">
        <f t="shared" si="43"/>
        <v>0.25994839014514037</v>
      </c>
      <c r="AG25" s="15">
        <f t="shared" si="44"/>
        <v>1.0417379849539741</v>
      </c>
      <c r="AH25" s="15">
        <f t="shared" si="45"/>
        <v>1.7176243010884513</v>
      </c>
      <c r="AI25" s="15">
        <f t="shared" si="46"/>
        <v>3.2221363694121638E-2</v>
      </c>
      <c r="AJ25" s="15">
        <f t="shared" si="47"/>
        <v>-0.34775896661231853</v>
      </c>
      <c r="AK25" s="15">
        <f t="shared" si="48"/>
        <v>-0.76668976856013837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Not 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OK</v>
      </c>
      <c r="AR25" s="17" t="str">
        <f t="shared" si="66"/>
        <v>OK</v>
      </c>
      <c r="AS25" s="17" t="str">
        <f t="shared" si="66"/>
        <v>Not OK</v>
      </c>
      <c r="AT25" s="17" t="str">
        <f t="shared" si="66"/>
        <v>Not OK</v>
      </c>
      <c r="AU25" s="17" t="str">
        <f t="shared" si="66"/>
        <v>OK</v>
      </c>
      <c r="AV25" s="17" t="str">
        <f t="shared" si="66"/>
        <v>OK</v>
      </c>
      <c r="AW25" s="17" t="str">
        <f t="shared" si="66"/>
        <v>OK</v>
      </c>
    </row>
    <row r="26" spans="1:50" ht="13.5" customHeight="1">
      <c r="B26" s="18" t="s">
        <v>143</v>
      </c>
      <c r="C26" s="19">
        <f>AVERAGE(C16:C25)</f>
        <v>10677.916469021866</v>
      </c>
      <c r="D26" s="19">
        <f t="shared" ref="D26:M26" si="67">AVERAGE(D16:D25)</f>
        <v>35.538816818817807</v>
      </c>
      <c r="E26" s="19">
        <f t="shared" si="67"/>
        <v>1321.8120056387977</v>
      </c>
      <c r="F26" s="19">
        <f t="shared" si="67"/>
        <v>546.94822226485383</v>
      </c>
      <c r="G26" s="19">
        <f t="shared" si="67"/>
        <v>813.54847238183572</v>
      </c>
      <c r="H26" s="19">
        <f t="shared" si="67"/>
        <v>436.55373980822299</v>
      </c>
      <c r="I26" s="19">
        <f t="shared" si="67"/>
        <v>455.80036271794671</v>
      </c>
      <c r="J26" s="19">
        <f t="shared" si="67"/>
        <v>161.90513143652061</v>
      </c>
      <c r="K26" s="19">
        <f t="shared" si="67"/>
        <v>256.3407381684973</v>
      </c>
      <c r="L26" s="19">
        <f t="shared" si="67"/>
        <v>78.645244765702429</v>
      </c>
      <c r="M26" s="19">
        <f t="shared" si="67"/>
        <v>245.29765159864687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267</v>
      </c>
      <c r="C27" s="21">
        <f>STDEV(C16:C25)</f>
        <v>2360.7888504158509</v>
      </c>
      <c r="D27" s="21">
        <f t="shared" ref="D27:M27" si="68">STDEV(D16:D25)</f>
        <v>56.367990864983483</v>
      </c>
      <c r="E27" s="21">
        <f t="shared" si="68"/>
        <v>411.32466611517282</v>
      </c>
      <c r="F27" s="21">
        <f t="shared" si="68"/>
        <v>185.09056953383157</v>
      </c>
      <c r="G27" s="21">
        <f t="shared" si="68"/>
        <v>269.84262043479123</v>
      </c>
      <c r="H27" s="21">
        <f t="shared" si="68"/>
        <v>154.87459314619574</v>
      </c>
      <c r="I27" s="21">
        <f t="shared" si="68"/>
        <v>286.45324015341282</v>
      </c>
      <c r="J27" s="21">
        <f t="shared" si="68"/>
        <v>125.63427826605447</v>
      </c>
      <c r="K27" s="21">
        <f t="shared" si="68"/>
        <v>65.682167055780283</v>
      </c>
      <c r="L27" s="21">
        <f t="shared" si="68"/>
        <v>119.29177014500374</v>
      </c>
      <c r="M27" s="21">
        <f t="shared" si="68"/>
        <v>357.48208722357657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268</v>
      </c>
      <c r="C28" s="21">
        <f>+C26+C27</f>
        <v>13038.705319437717</v>
      </c>
      <c r="D28" s="21">
        <f t="shared" ref="D28:M28" si="69">+D26+D27</f>
        <v>91.90680768380129</v>
      </c>
      <c r="E28" s="21">
        <f t="shared" si="69"/>
        <v>1733.1366717539704</v>
      </c>
      <c r="F28" s="21">
        <f t="shared" si="69"/>
        <v>732.03879179868545</v>
      </c>
      <c r="G28" s="21">
        <f t="shared" si="69"/>
        <v>1083.391092816627</v>
      </c>
      <c r="H28" s="21">
        <f t="shared" si="69"/>
        <v>591.42833295441869</v>
      </c>
      <c r="I28" s="21">
        <f t="shared" si="69"/>
        <v>742.25360287135959</v>
      </c>
      <c r="J28" s="21">
        <f t="shared" si="69"/>
        <v>287.53940970257509</v>
      </c>
      <c r="K28" s="21">
        <f t="shared" si="69"/>
        <v>322.02290522427757</v>
      </c>
      <c r="L28" s="21">
        <f t="shared" si="69"/>
        <v>197.93701491070618</v>
      </c>
      <c r="M28" s="21">
        <f t="shared" si="69"/>
        <v>602.77973882222341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430" t="s">
        <v>146</v>
      </c>
      <c r="C29" s="442" t="s">
        <v>247</v>
      </c>
      <c r="D29" s="443"/>
      <c r="E29" s="443"/>
      <c r="F29" s="443"/>
      <c r="G29" s="443"/>
      <c r="H29" s="443"/>
      <c r="I29" s="443"/>
      <c r="J29" s="443"/>
      <c r="K29" s="443"/>
      <c r="L29" s="443"/>
      <c r="M29" s="444"/>
      <c r="N29" s="430" t="s">
        <v>146</v>
      </c>
      <c r="O29" s="442" t="s">
        <v>718</v>
      </c>
      <c r="P29" s="443"/>
      <c r="Q29" s="443"/>
      <c r="R29" s="443"/>
      <c r="S29" s="443"/>
      <c r="T29" s="443"/>
      <c r="U29" s="443"/>
      <c r="V29" s="443"/>
      <c r="W29" s="443"/>
      <c r="X29" s="443"/>
      <c r="Y29" s="444"/>
      <c r="Z29" s="430" t="s">
        <v>146</v>
      </c>
      <c r="AA29" s="442" t="s">
        <v>718</v>
      </c>
      <c r="AB29" s="443"/>
      <c r="AC29" s="443"/>
      <c r="AD29" s="443"/>
      <c r="AE29" s="443"/>
      <c r="AF29" s="443"/>
      <c r="AG29" s="443"/>
      <c r="AH29" s="443"/>
      <c r="AI29" s="443"/>
      <c r="AJ29" s="443"/>
      <c r="AK29" s="444"/>
      <c r="AL29" s="430" t="s">
        <v>146</v>
      </c>
      <c r="AM29" s="442" t="s">
        <v>719</v>
      </c>
      <c r="AN29" s="443"/>
      <c r="AO29" s="443"/>
      <c r="AP29" s="443"/>
      <c r="AQ29" s="443"/>
      <c r="AR29" s="443"/>
      <c r="AS29" s="443"/>
      <c r="AT29" s="443"/>
      <c r="AU29" s="443"/>
      <c r="AV29" s="443"/>
      <c r="AW29" s="444"/>
    </row>
    <row r="30" spans="1:50" ht="13.5" customHeight="1">
      <c r="B30" s="430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430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430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430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253" t="str">
        <f>+'8.คำนวณ'!E20</f>
        <v>อุดรธานี</v>
      </c>
      <c r="B31" s="14" t="str">
        <f>+'8.คำนวณ'!G20</f>
        <v>ทุ่งฝน,รพช.</v>
      </c>
      <c r="C31" s="264">
        <f>+'8.คำนวณ'!X20</f>
        <v>9924.7788758573333</v>
      </c>
      <c r="D31" s="264">
        <f>+'8.คำนวณ'!Y20</f>
        <v>38.927964866961666</v>
      </c>
      <c r="E31" s="264">
        <f>+'8.คำนวณ'!Z20</f>
        <v>1179.9741814249778</v>
      </c>
      <c r="F31" s="264">
        <f>+'8.คำนวณ'!AA20</f>
        <v>344.53930183695206</v>
      </c>
      <c r="G31" s="264">
        <f>+'8.คำนวณ'!AB20</f>
        <v>587.54444057867954</v>
      </c>
      <c r="H31" s="264">
        <f>+'8.คำนวณ'!AC20</f>
        <v>685.12720280899418</v>
      </c>
      <c r="I31" s="264">
        <f>+'8.คำนวณ'!AD20</f>
        <v>209.77154382965014</v>
      </c>
      <c r="J31" s="264">
        <f>+'8.คำนวณ'!AE20</f>
        <v>146.56737249577304</v>
      </c>
      <c r="K31" s="264">
        <f>+'8.คำนวณ'!AF20</f>
        <v>348.68361652502597</v>
      </c>
      <c r="L31" s="264">
        <f>+'8.คำนวณ'!AG20</f>
        <v>123.57744184751165</v>
      </c>
      <c r="M31" s="264">
        <f>+'8.คำนวณ'!AH20</f>
        <v>4.9795133776787077</v>
      </c>
      <c r="N31" s="14" t="str">
        <f>+B31</f>
        <v>ทุ่งฝน,รพช.</v>
      </c>
      <c r="O31" s="50">
        <f t="shared" ref="O31:Y31" si="70">+(C31-C44)*100/C44</f>
        <v>1.3883372405279359</v>
      </c>
      <c r="P31" s="50">
        <f t="shared" si="70"/>
        <v>29.884919534575861</v>
      </c>
      <c r="Q31" s="50">
        <f t="shared" si="70"/>
        <v>-5.11310814914268</v>
      </c>
      <c r="R31" s="50">
        <f t="shared" si="70"/>
        <v>-34.535542883932344</v>
      </c>
      <c r="S31" s="50">
        <f t="shared" si="70"/>
        <v>-2.9734936312750921</v>
      </c>
      <c r="T31" s="50">
        <f t="shared" si="70"/>
        <v>31.348889944682792</v>
      </c>
      <c r="U31" s="50">
        <f t="shared" si="70"/>
        <v>-54.543210404191143</v>
      </c>
      <c r="V31" s="50">
        <f t="shared" si="70"/>
        <v>4.4013951469336234</v>
      </c>
      <c r="W31" s="50">
        <f t="shared" si="70"/>
        <v>17.373938700926058</v>
      </c>
      <c r="X31" s="50">
        <f t="shared" si="70"/>
        <v>196.41400983242838</v>
      </c>
      <c r="Y31" s="50">
        <f t="shared" si="70"/>
        <v>-98.630475900648165</v>
      </c>
      <c r="Z31" s="14" t="str">
        <f>+N31</f>
        <v>ทุ่งฝน,รพช.</v>
      </c>
      <c r="AA31" s="15">
        <f t="shared" ref="AA31:AK31" si="71">+O31/100</f>
        <v>1.388337240527936E-2</v>
      </c>
      <c r="AB31" s="15">
        <f t="shared" si="71"/>
        <v>0.2988491953457586</v>
      </c>
      <c r="AC31" s="15">
        <f t="shared" si="71"/>
        <v>-5.1131081491426797E-2</v>
      </c>
      <c r="AD31" s="15">
        <f t="shared" si="71"/>
        <v>-0.34535542883932346</v>
      </c>
      <c r="AE31" s="15">
        <f t="shared" si="71"/>
        <v>-2.9734936312750922E-2</v>
      </c>
      <c r="AF31" s="15">
        <f t="shared" si="71"/>
        <v>0.3134888994468279</v>
      </c>
      <c r="AG31" s="15">
        <f t="shared" si="71"/>
        <v>-0.54543210404191145</v>
      </c>
      <c r="AH31" s="15">
        <f t="shared" si="71"/>
        <v>4.4013951469336232E-2</v>
      </c>
      <c r="AI31" s="15">
        <f t="shared" si="71"/>
        <v>0.17373938700926059</v>
      </c>
      <c r="AJ31" s="15">
        <f t="shared" si="71"/>
        <v>1.9641400983242838</v>
      </c>
      <c r="AK31" s="15">
        <f t="shared" si="71"/>
        <v>-0.98630475900648162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Not 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253" t="str">
        <f>+'8.คำนวณ'!E21</f>
        <v>อุดรธานี</v>
      </c>
      <c r="B32" s="14" t="str">
        <f>+'8.คำนวณ'!G21</f>
        <v>ไชยวาน,รพช.</v>
      </c>
      <c r="C32" s="264">
        <f>+'8.คำนวณ'!X21</f>
        <v>9954.9362713718965</v>
      </c>
      <c r="D32" s="264">
        <f>+'8.คำนวณ'!Y21</f>
        <v>12.182492019167881</v>
      </c>
      <c r="E32" s="264">
        <f>+'8.คำนวณ'!Z21</f>
        <v>989.43912280969721</v>
      </c>
      <c r="F32" s="264">
        <f>+'8.คำนวณ'!AA21</f>
        <v>457.10196052838035</v>
      </c>
      <c r="G32" s="264">
        <f>+'8.คำนวณ'!AB21</f>
        <v>694.37696743653862</v>
      </c>
      <c r="H32" s="264">
        <f>+'8.คำนวณ'!AC21</f>
        <v>380.5547308039985</v>
      </c>
      <c r="I32" s="264">
        <f>+'8.คำนวณ'!AD21</f>
        <v>422.04869869737814</v>
      </c>
      <c r="J32" s="264">
        <f>+'8.คำนวณ'!AE21</f>
        <v>79.921906568374098</v>
      </c>
      <c r="K32" s="264">
        <f>+'8.คำนวณ'!AF21</f>
        <v>254.62996377209046</v>
      </c>
      <c r="L32" s="264">
        <f>+'8.คำนวณ'!AG21</f>
        <v>164.50482793478696</v>
      </c>
      <c r="M32" s="264">
        <f>+'8.คำนวณ'!AH21</f>
        <v>22.278289776064582</v>
      </c>
      <c r="N32" s="14" t="str">
        <f t="shared" ref="N32:N43" si="73">+B32</f>
        <v>ไชยวาน,รพช.</v>
      </c>
      <c r="O32" s="50">
        <f>+(C32-C44)*100/C44</f>
        <v>1.6964154581861999</v>
      </c>
      <c r="P32" s="50">
        <f t="shared" ref="P32:Y32" si="74">+(D32-D44)*100/D44</f>
        <v>-59.352563098330464</v>
      </c>
      <c r="Q32" s="50">
        <f t="shared" si="74"/>
        <v>-20.434866697106607</v>
      </c>
      <c r="R32" s="50">
        <f t="shared" si="74"/>
        <v>-13.147987666029326</v>
      </c>
      <c r="S32" s="50">
        <f t="shared" si="74"/>
        <v>14.668723929922235</v>
      </c>
      <c r="T32" s="50">
        <f t="shared" si="74"/>
        <v>-27.042100723246033</v>
      </c>
      <c r="U32" s="50">
        <f t="shared" si="74"/>
        <v>-8.5434633047690518</v>
      </c>
      <c r="V32" s="50">
        <f t="shared" si="74"/>
        <v>-43.070832160945159</v>
      </c>
      <c r="W32" s="50">
        <f t="shared" si="74"/>
        <v>-14.286417993891309</v>
      </c>
      <c r="X32" s="50">
        <f t="shared" si="74"/>
        <v>294.58282155664921</v>
      </c>
      <c r="Y32" s="50">
        <f t="shared" si="74"/>
        <v>-93.872763776992343</v>
      </c>
      <c r="Z32" s="14" t="str">
        <f t="shared" ref="Z32:Z43" si="75">+N32</f>
        <v>ไชยวาน,รพช.</v>
      </c>
      <c r="AA32" s="15">
        <f t="shared" ref="AA32:AA43" si="76">+O32/100</f>
        <v>1.6964154581861998E-2</v>
      </c>
      <c r="AB32" s="15">
        <f t="shared" ref="AB32:AB43" si="77">+P32/100</f>
        <v>-0.59352563098330469</v>
      </c>
      <c r="AC32" s="15">
        <f t="shared" ref="AC32:AC43" si="78">+Q32/100</f>
        <v>-0.20434866697106607</v>
      </c>
      <c r="AD32" s="15">
        <f t="shared" ref="AD32:AD43" si="79">+R32/100</f>
        <v>-0.13147987666029326</v>
      </c>
      <c r="AE32" s="15">
        <f t="shared" ref="AE32:AE43" si="80">+S32/100</f>
        <v>0.14668723929922234</v>
      </c>
      <c r="AF32" s="15">
        <f t="shared" ref="AF32:AF43" si="81">+T32/100</f>
        <v>-0.27042100723246032</v>
      </c>
      <c r="AG32" s="15">
        <f t="shared" ref="AG32:AG43" si="82">+U32/100</f>
        <v>-8.5434633047690514E-2</v>
      </c>
      <c r="AH32" s="15">
        <f t="shared" ref="AH32:AH43" si="83">+V32/100</f>
        <v>-0.43070832160945161</v>
      </c>
      <c r="AI32" s="15">
        <f t="shared" ref="AI32:AI43" si="84">+W32/100</f>
        <v>-0.14286417993891309</v>
      </c>
      <c r="AJ32" s="15">
        <f t="shared" ref="AJ32:AJ43" si="85">+X32/100</f>
        <v>2.9458282155664919</v>
      </c>
      <c r="AK32" s="15">
        <f t="shared" ref="AK32:AK43" si="86">+Y32/100</f>
        <v>-0.93872763776992341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253" t="str">
        <f>+'8.คำนวณ'!E22</f>
        <v>อุดรธานี</v>
      </c>
      <c r="B33" s="14" t="str">
        <f>+'8.คำนวณ'!G22</f>
        <v>สร้างคอม,รพช.</v>
      </c>
      <c r="C33" s="264">
        <f>+'8.คำนวณ'!X22</f>
        <v>9509.3425565600046</v>
      </c>
      <c r="D33" s="264">
        <f>+'8.คำนวณ'!Y22</f>
        <v>19.53985810341139</v>
      </c>
      <c r="E33" s="264">
        <f>+'8.คำนวณ'!Z22</f>
        <v>1045.8784424303583</v>
      </c>
      <c r="F33" s="264">
        <f>+'8.คำนวณ'!AA22</f>
        <v>526.21747865878592</v>
      </c>
      <c r="G33" s="264">
        <f>+'8.คำนวณ'!AB22</f>
        <v>239.37357419190167</v>
      </c>
      <c r="H33" s="264">
        <f>+'8.คำนวณ'!AC22</f>
        <v>305.16862764448967</v>
      </c>
      <c r="I33" s="264">
        <f>+'8.คำนวณ'!AD22</f>
        <v>581.86320581481482</v>
      </c>
      <c r="J33" s="264">
        <f>+'8.คำนวณ'!AE22</f>
        <v>94.583688142264677</v>
      </c>
      <c r="K33" s="264">
        <f>+'8.คำนวณ'!AF22</f>
        <v>370.68881434313386</v>
      </c>
      <c r="L33" s="264">
        <f>+'8.คำนวณ'!AG22</f>
        <v>79.706458679288147</v>
      </c>
      <c r="M33" s="264">
        <f>+'8.คำนวณ'!AH22</f>
        <v>0</v>
      </c>
      <c r="N33" s="14" t="str">
        <f t="shared" si="73"/>
        <v>สร้างคอม,รพช.</v>
      </c>
      <c r="O33" s="50">
        <f>+(C33-C44)*100/C44</f>
        <v>-2.8556260930372885</v>
      </c>
      <c r="P33" s="50">
        <f t="shared" ref="P33:Y33" si="89">+(D33-D44)*100/D44</f>
        <v>-34.804377620249724</v>
      </c>
      <c r="Q33" s="50">
        <f t="shared" si="89"/>
        <v>-15.896333819620821</v>
      </c>
      <c r="R33" s="50">
        <f t="shared" si="89"/>
        <v>-1.5640068587643181E-2</v>
      </c>
      <c r="S33" s="50">
        <f t="shared" si="89"/>
        <v>-60.470085296084434</v>
      </c>
      <c r="T33" s="50">
        <f t="shared" si="89"/>
        <v>-41.494717590098659</v>
      </c>
      <c r="U33" s="50">
        <f t="shared" si="89"/>
        <v>26.087804081500686</v>
      </c>
      <c r="V33" s="50">
        <f t="shared" si="89"/>
        <v>-32.627099523942839</v>
      </c>
      <c r="W33" s="50">
        <f t="shared" si="89"/>
        <v>24.781332158481785</v>
      </c>
      <c r="X33" s="50">
        <f t="shared" si="89"/>
        <v>91.184658570809361</v>
      </c>
      <c r="Y33" s="50">
        <f t="shared" si="89"/>
        <v>-99.999999999999986</v>
      </c>
      <c r="Z33" s="14" t="str">
        <f t="shared" si="75"/>
        <v>สร้างคอม,รพช.</v>
      </c>
      <c r="AA33" s="15">
        <f t="shared" si="76"/>
        <v>-2.8556260930372886E-2</v>
      </c>
      <c r="AB33" s="15">
        <f t="shared" si="77"/>
        <v>-0.34804377620249727</v>
      </c>
      <c r="AC33" s="15">
        <f t="shared" si="78"/>
        <v>-0.15896333819620823</v>
      </c>
      <c r="AD33" s="15">
        <f t="shared" si="79"/>
        <v>-1.564006858764318E-4</v>
      </c>
      <c r="AE33" s="15">
        <f t="shared" si="80"/>
        <v>-0.6047008529608443</v>
      </c>
      <c r="AF33" s="15">
        <f t="shared" si="81"/>
        <v>-0.41494717590098662</v>
      </c>
      <c r="AG33" s="15">
        <f t="shared" si="82"/>
        <v>0.26087804081500687</v>
      </c>
      <c r="AH33" s="15">
        <f t="shared" si="83"/>
        <v>-0.32627099523942837</v>
      </c>
      <c r="AI33" s="15">
        <f t="shared" si="84"/>
        <v>0.24781332158481784</v>
      </c>
      <c r="AJ33" s="15">
        <f t="shared" si="85"/>
        <v>0.91184658570809363</v>
      </c>
      <c r="AK33" s="15">
        <f t="shared" si="86"/>
        <v>-0.99999999999999989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Not 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253" t="str">
        <f>+'8.คำนวณ'!E23</f>
        <v>อุดรธานี</v>
      </c>
      <c r="B34" s="14" t="str">
        <f>+'8.คำนวณ'!G23</f>
        <v>พิบูลย์รักษ์,รพช.</v>
      </c>
      <c r="C34" s="264">
        <f>+'8.คำนวณ'!X23</f>
        <v>10502.625205341594</v>
      </c>
      <c r="D34" s="264">
        <f>+'8.คำนวณ'!Y23</f>
        <v>0</v>
      </c>
      <c r="E34" s="264">
        <f>+'8.คำนวณ'!Z23</f>
        <v>945.64290197165633</v>
      </c>
      <c r="F34" s="264">
        <f>+'8.คำนวณ'!AA23</f>
        <v>440.61140989186464</v>
      </c>
      <c r="G34" s="264">
        <f>+'8.คำนวณ'!AB23</f>
        <v>845.76177634018518</v>
      </c>
      <c r="H34" s="264">
        <f>+'8.คำนวณ'!AC23</f>
        <v>694.46924290919981</v>
      </c>
      <c r="I34" s="264">
        <f>+'8.คำนวณ'!AD23</f>
        <v>461.62041389338265</v>
      </c>
      <c r="J34" s="264">
        <f>+'8.คำนวณ'!AE23</f>
        <v>147.04212828437431</v>
      </c>
      <c r="K34" s="264">
        <f>+'8.คำนวณ'!AF23</f>
        <v>297.67577822948238</v>
      </c>
      <c r="L34" s="264">
        <f>+'8.คำนวณ'!AG23</f>
        <v>4.2798074236112968E-2</v>
      </c>
      <c r="M34" s="264">
        <f>+'8.คำนวณ'!AH23</f>
        <v>445.71351811481145</v>
      </c>
      <c r="N34" s="14" t="str">
        <f t="shared" si="73"/>
        <v>พิบูลย์รักษ์,รพช.</v>
      </c>
      <c r="O34" s="50">
        <f>+(C34-C44)*100/C44</f>
        <v>7.2914288116124855</v>
      </c>
      <c r="P34" s="50">
        <f t="shared" ref="P34:Y34" si="91">+(D34-D44)*100/D44</f>
        <v>-100.00000000000001</v>
      </c>
      <c r="Q34" s="50">
        <f t="shared" si="91"/>
        <v>-23.956712628614106</v>
      </c>
      <c r="R34" s="50">
        <f t="shared" si="91"/>
        <v>-16.281287522413788</v>
      </c>
      <c r="S34" s="50">
        <f t="shared" si="91"/>
        <v>39.668261174715404</v>
      </c>
      <c r="T34" s="50">
        <f t="shared" si="91"/>
        <v>33.139895457162517</v>
      </c>
      <c r="U34" s="50">
        <f t="shared" si="91"/>
        <v>3.1594583305646073E-2</v>
      </c>
      <c r="V34" s="50">
        <f t="shared" si="91"/>
        <v>4.7395684104645968</v>
      </c>
      <c r="W34" s="50">
        <f t="shared" si="91"/>
        <v>0.20367143963596532</v>
      </c>
      <c r="X34" s="50">
        <f t="shared" si="91"/>
        <v>-99.897344138155191</v>
      </c>
      <c r="Y34" s="50">
        <f t="shared" si="91"/>
        <v>22.585352858251301</v>
      </c>
      <c r="Z34" s="14" t="str">
        <f t="shared" si="75"/>
        <v>พิบูลย์รักษ์,รพช.</v>
      </c>
      <c r="AA34" s="15">
        <f t="shared" si="76"/>
        <v>7.2914288116124854E-2</v>
      </c>
      <c r="AB34" s="15">
        <f t="shared" si="77"/>
        <v>-1.0000000000000002</v>
      </c>
      <c r="AC34" s="15">
        <f t="shared" si="78"/>
        <v>-0.23956712628614107</v>
      </c>
      <c r="AD34" s="15">
        <f t="shared" si="79"/>
        <v>-0.16281287522413787</v>
      </c>
      <c r="AE34" s="15">
        <f t="shared" si="80"/>
        <v>0.39668261174715402</v>
      </c>
      <c r="AF34" s="15">
        <f t="shared" si="81"/>
        <v>0.33139895457162516</v>
      </c>
      <c r="AG34" s="15">
        <f t="shared" si="82"/>
        <v>3.1594583305646071E-4</v>
      </c>
      <c r="AH34" s="15">
        <f t="shared" si="83"/>
        <v>4.7395684104645966E-2</v>
      </c>
      <c r="AI34" s="15">
        <f t="shared" si="84"/>
        <v>2.0367143963596532E-3</v>
      </c>
      <c r="AJ34" s="15">
        <f t="shared" si="85"/>
        <v>-0.99897344138155186</v>
      </c>
      <c r="AK34" s="15">
        <f t="shared" si="86"/>
        <v>0.22585352858251301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Not OK</v>
      </c>
      <c r="AR34" s="17" t="str">
        <f t="shared" si="92"/>
        <v>Not 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253" t="str">
        <f>+'8.คำนวณ'!E24</f>
        <v>เลย</v>
      </c>
      <c r="B35" s="14" t="str">
        <f>+'8.คำนวณ'!G24</f>
        <v>นาด้วง,รพช.</v>
      </c>
      <c r="C35" s="264">
        <f>+'8.คำนวณ'!X24</f>
        <v>6617.4185242104722</v>
      </c>
      <c r="D35" s="264">
        <f>+'8.คำนวณ'!Y24</f>
        <v>36.152101812188846</v>
      </c>
      <c r="E35" s="264">
        <f>+'8.คำนวณ'!Z24</f>
        <v>907.71825593368953</v>
      </c>
      <c r="F35" s="264">
        <f>+'8.คำนวณ'!AA24</f>
        <v>372.91132448689035</v>
      </c>
      <c r="G35" s="264">
        <f>+'8.คำนวณ'!AB24</f>
        <v>435.8970431138253</v>
      </c>
      <c r="H35" s="264">
        <f>+'8.คำนวณ'!AC24</f>
        <v>271.84275637149591</v>
      </c>
      <c r="I35" s="264">
        <f>+'8.คำนวณ'!AD24</f>
        <v>111.26719982301314</v>
      </c>
      <c r="J35" s="264">
        <f>+'8.คำนวณ'!AE24</f>
        <v>123.59064579696599</v>
      </c>
      <c r="K35" s="264">
        <f>+'8.คำนวณ'!AF24</f>
        <v>208.72455114752489</v>
      </c>
      <c r="L35" s="264">
        <f>+'8.คำนวณ'!AG24</f>
        <v>36.699170187657032</v>
      </c>
      <c r="M35" s="264">
        <f>+'8.คำนวณ'!AH24</f>
        <v>394.59829637717593</v>
      </c>
      <c r="N35" s="14" t="str">
        <f t="shared" si="73"/>
        <v>นาด้วง,รพช.</v>
      </c>
      <c r="O35" s="50">
        <f>+(C35-C44)*100/C44</f>
        <v>-32.39858848377505</v>
      </c>
      <c r="P35" s="50">
        <f t="shared" ref="P35:Y35" si="93">+(D35-D44)*100/D44</f>
        <v>20.623126611664446</v>
      </c>
      <c r="Q35" s="50">
        <f t="shared" si="93"/>
        <v>-27.00639951476348</v>
      </c>
      <c r="R35" s="50">
        <f t="shared" si="93"/>
        <v>-29.144694727683532</v>
      </c>
      <c r="S35" s="50">
        <f t="shared" si="93"/>
        <v>-28.016394490710372</v>
      </c>
      <c r="T35" s="50">
        <f t="shared" si="93"/>
        <v>-47.883773783168067</v>
      </c>
      <c r="U35" s="50">
        <f t="shared" si="93"/>
        <v>-75.888771189209194</v>
      </c>
      <c r="V35" s="50">
        <f t="shared" si="93"/>
        <v>-11.965155487208609</v>
      </c>
      <c r="W35" s="50">
        <f t="shared" si="93"/>
        <v>-29.739105852111219</v>
      </c>
      <c r="X35" s="50">
        <f t="shared" si="93"/>
        <v>-11.973026547440414</v>
      </c>
      <c r="Y35" s="50">
        <f t="shared" si="93"/>
        <v>8.5270458101761903</v>
      </c>
      <c r="Z35" s="14" t="str">
        <f t="shared" si="75"/>
        <v>นาด้วง,รพช.</v>
      </c>
      <c r="AA35" s="15">
        <f t="shared" si="76"/>
        <v>-0.32398588483775048</v>
      </c>
      <c r="AB35" s="15">
        <f t="shared" si="77"/>
        <v>0.20623126611664447</v>
      </c>
      <c r="AC35" s="15">
        <f t="shared" si="78"/>
        <v>-0.27006399514763479</v>
      </c>
      <c r="AD35" s="15">
        <f t="shared" si="79"/>
        <v>-0.29144694727683534</v>
      </c>
      <c r="AE35" s="15">
        <f t="shared" si="80"/>
        <v>-0.28016394490710372</v>
      </c>
      <c r="AF35" s="15">
        <f t="shared" si="81"/>
        <v>-0.47883773783168065</v>
      </c>
      <c r="AG35" s="15">
        <f t="shared" si="82"/>
        <v>-0.75888771189209192</v>
      </c>
      <c r="AH35" s="15">
        <f t="shared" si="83"/>
        <v>-0.11965155487208609</v>
      </c>
      <c r="AI35" s="15">
        <f t="shared" si="84"/>
        <v>-0.29739105852111219</v>
      </c>
      <c r="AJ35" s="15">
        <f t="shared" si="85"/>
        <v>-0.11973026547440414</v>
      </c>
      <c r="AK35" s="15">
        <f t="shared" si="86"/>
        <v>8.5270458101761898E-2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OK</v>
      </c>
    </row>
    <row r="36" spans="1:49" ht="13.5" customHeight="1">
      <c r="A36" s="253" t="str">
        <f>+'8.คำนวณ'!E25</f>
        <v>เลย</v>
      </c>
      <c r="B36" s="14" t="str">
        <f>+'8.คำนวณ'!G25</f>
        <v>ภูเรือ,รพช.</v>
      </c>
      <c r="C36" s="264">
        <f>+'8.คำนวณ'!X25</f>
        <v>7996.2846098421442</v>
      </c>
      <c r="D36" s="264">
        <f>+'8.คำนวณ'!Y25</f>
        <v>9.0466256364888498</v>
      </c>
      <c r="E36" s="264">
        <f>+'8.คำนวณ'!Z25</f>
        <v>1145.9448482664425</v>
      </c>
      <c r="F36" s="264">
        <f>+'8.คำนวณ'!AA25</f>
        <v>370.56131698488053</v>
      </c>
      <c r="G36" s="264">
        <f>+'8.คำนวณ'!AB25</f>
        <v>612.16121020894786</v>
      </c>
      <c r="H36" s="264">
        <f>+'8.คำนวณ'!AC25</f>
        <v>473.54193042831736</v>
      </c>
      <c r="I36" s="264">
        <f>+'8.คำนวณ'!AD25</f>
        <v>167.99028806301541</v>
      </c>
      <c r="J36" s="264">
        <f>+'8.คำนวณ'!AE25</f>
        <v>107.50983247986639</v>
      </c>
      <c r="K36" s="264">
        <f>+'8.คำนวณ'!AF25</f>
        <v>198.67778548444835</v>
      </c>
      <c r="L36" s="264">
        <f>+'8.คำนวณ'!AG25</f>
        <v>2.5279533088118217E-2</v>
      </c>
      <c r="M36" s="264">
        <f>+'8.คำนวณ'!AH25</f>
        <v>511.30236543108117</v>
      </c>
      <c r="N36" s="14" t="str">
        <f t="shared" si="73"/>
        <v>ภูเรือ,รพช.</v>
      </c>
      <c r="O36" s="50">
        <f>+(C36-C44)*100/C44</f>
        <v>-18.312537656020545</v>
      </c>
      <c r="P36" s="50">
        <f t="shared" ref="P36:Y36" si="95">+(D36-D44)*100/D44</f>
        <v>-69.815523445151115</v>
      </c>
      <c r="Q36" s="50">
        <f t="shared" si="95"/>
        <v>-7.8495558663896441</v>
      </c>
      <c r="R36" s="50">
        <f t="shared" si="95"/>
        <v>-29.591209724717348</v>
      </c>
      <c r="S36" s="50">
        <f t="shared" si="95"/>
        <v>1.0916952980188719</v>
      </c>
      <c r="T36" s="50">
        <f t="shared" si="95"/>
        <v>-9.2150966287611613</v>
      </c>
      <c r="U36" s="50">
        <f t="shared" si="95"/>
        <v>-63.597068319137477</v>
      </c>
      <c r="V36" s="50">
        <f t="shared" si="95"/>
        <v>-23.419678528828978</v>
      </c>
      <c r="W36" s="50">
        <f t="shared" si="95"/>
        <v>-33.12104982995762</v>
      </c>
      <c r="X36" s="50">
        <f t="shared" si="95"/>
        <v>-99.939364275086803</v>
      </c>
      <c r="Y36" s="50">
        <f t="shared" si="95"/>
        <v>40.624365957602279</v>
      </c>
      <c r="Z36" s="14" t="str">
        <f t="shared" si="75"/>
        <v>ภูเรือ,รพช.</v>
      </c>
      <c r="AA36" s="15">
        <f t="shared" si="76"/>
        <v>-0.18312537656020544</v>
      </c>
      <c r="AB36" s="15">
        <f t="shared" si="77"/>
        <v>-0.69815523445151118</v>
      </c>
      <c r="AC36" s="15">
        <f t="shared" si="78"/>
        <v>-7.8495558663896445E-2</v>
      </c>
      <c r="AD36" s="15">
        <f t="shared" si="79"/>
        <v>-0.29591209724717349</v>
      </c>
      <c r="AE36" s="15">
        <f t="shared" si="80"/>
        <v>1.0916952980188719E-2</v>
      </c>
      <c r="AF36" s="15">
        <f t="shared" si="81"/>
        <v>-9.2150966287611616E-2</v>
      </c>
      <c r="AG36" s="15">
        <f t="shared" si="82"/>
        <v>-0.63597068319137473</v>
      </c>
      <c r="AH36" s="15">
        <f t="shared" si="83"/>
        <v>-0.23419678528828977</v>
      </c>
      <c r="AI36" s="15">
        <f t="shared" si="84"/>
        <v>-0.33121049829957622</v>
      </c>
      <c r="AJ36" s="15">
        <f t="shared" si="85"/>
        <v>-0.99939364275086806</v>
      </c>
      <c r="AK36" s="15">
        <f t="shared" si="86"/>
        <v>0.40624365957602282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253" t="str">
        <f>+'8.คำนวณ'!E26</f>
        <v>สกลนคร</v>
      </c>
      <c r="B37" s="14" t="str">
        <f>+'8.คำนวณ'!G26</f>
        <v>กุดบาก,รพช.</v>
      </c>
      <c r="C37" s="264">
        <f>+'8.คำนวณ'!X26</f>
        <v>9164.4962743120213</v>
      </c>
      <c r="D37" s="264">
        <f>+'8.คำนวณ'!Y26</f>
        <v>20.257811552779192</v>
      </c>
      <c r="E37" s="264">
        <f>+'8.คำนวณ'!Z26</f>
        <v>916.80523876779466</v>
      </c>
      <c r="F37" s="264">
        <f>+'8.คำนวณ'!AA26</f>
        <v>391.77598493764577</v>
      </c>
      <c r="G37" s="264">
        <f>+'8.คำนวณ'!AB26</f>
        <v>986.97899400131666</v>
      </c>
      <c r="H37" s="264">
        <f>+'8.คำนวณ'!AC26</f>
        <v>351.60971075639748</v>
      </c>
      <c r="I37" s="264">
        <f>+'8.คำนวณ'!AD26</f>
        <v>366.15954822328831</v>
      </c>
      <c r="J37" s="264">
        <f>+'8.คำนวณ'!AE26</f>
        <v>153.40702796838434</v>
      </c>
      <c r="K37" s="264">
        <f>+'8.คำนวณ'!AF26</f>
        <v>295.40053865651254</v>
      </c>
      <c r="L37" s="264">
        <f>+'8.คำนวณ'!AG26</f>
        <v>17.423426439336087</v>
      </c>
      <c r="M37" s="264">
        <f>+'8.คำนวณ'!AH26</f>
        <v>85.998520770840514</v>
      </c>
      <c r="N37" s="14" t="str">
        <f t="shared" si="73"/>
        <v>กุดบาก,รพช.</v>
      </c>
      <c r="O37" s="50">
        <f>+(C37-C44)*100/C44</f>
        <v>-6.3784643948307442</v>
      </c>
      <c r="P37" s="50">
        <f t="shared" ref="P37:Y37" si="97">+(D37-D44)*100/D44</f>
        <v>-32.408893388813546</v>
      </c>
      <c r="Q37" s="50">
        <f t="shared" si="97"/>
        <v>-26.275675426894828</v>
      </c>
      <c r="R37" s="50">
        <f t="shared" si="97"/>
        <v>-25.560300295747048</v>
      </c>
      <c r="S37" s="50">
        <f t="shared" si="97"/>
        <v>62.988732482853912</v>
      </c>
      <c r="T37" s="50">
        <f t="shared" si="97"/>
        <v>-32.591283761215273</v>
      </c>
      <c r="U37" s="50">
        <f t="shared" si="97"/>
        <v>-20.654454659498789</v>
      </c>
      <c r="V37" s="50">
        <f t="shared" si="97"/>
        <v>9.2733496720485</v>
      </c>
      <c r="W37" s="50">
        <f t="shared" si="97"/>
        <v>-0.56222009501408832</v>
      </c>
      <c r="X37" s="50">
        <f t="shared" si="97"/>
        <v>-58.208006099715575</v>
      </c>
      <c r="Y37" s="50">
        <f t="shared" si="97"/>
        <v>-76.347679427426343</v>
      </c>
      <c r="Z37" s="14" t="str">
        <f t="shared" si="75"/>
        <v>กุดบาก,รพช.</v>
      </c>
      <c r="AA37" s="15">
        <f t="shared" si="76"/>
        <v>-6.3784643948307448E-2</v>
      </c>
      <c r="AB37" s="15">
        <f t="shared" si="77"/>
        <v>-0.32408893388813548</v>
      </c>
      <c r="AC37" s="15">
        <f t="shared" si="78"/>
        <v>-0.26275675426894829</v>
      </c>
      <c r="AD37" s="15">
        <f t="shared" si="79"/>
        <v>-0.25560300295747046</v>
      </c>
      <c r="AE37" s="15">
        <f t="shared" si="80"/>
        <v>0.62988732482853915</v>
      </c>
      <c r="AF37" s="15">
        <f t="shared" si="81"/>
        <v>-0.32591283761215273</v>
      </c>
      <c r="AG37" s="15">
        <f t="shared" si="82"/>
        <v>-0.20654454659498789</v>
      </c>
      <c r="AH37" s="15">
        <f t="shared" si="83"/>
        <v>9.2733496720485004E-2</v>
      </c>
      <c r="AI37" s="15">
        <f t="shared" si="84"/>
        <v>-5.6222009501408834E-3</v>
      </c>
      <c r="AJ37" s="15">
        <f t="shared" si="85"/>
        <v>-0.5820800609971557</v>
      </c>
      <c r="AK37" s="15">
        <f t="shared" si="86"/>
        <v>-0.7634767942742634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Not 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253" t="str">
        <f>+'8.คำนวณ'!E27</f>
        <v>สกลนคร</v>
      </c>
      <c r="B38" s="14" t="str">
        <f>+'8.คำนวณ'!G27</f>
        <v>พระอาจารย์วันฯ,รพช.</v>
      </c>
      <c r="C38" s="264">
        <f>+'8.คำนวณ'!X27</f>
        <v>11331.388919774132</v>
      </c>
      <c r="D38" s="264">
        <f>+'8.คำนวณ'!Y27</f>
        <v>83.478839222430864</v>
      </c>
      <c r="E38" s="264">
        <f>+'8.คำนวณ'!Z27</f>
        <v>1582.4020279008521</v>
      </c>
      <c r="F38" s="264">
        <f>+'8.คำนวณ'!AA27</f>
        <v>714.08569619445279</v>
      </c>
      <c r="G38" s="264">
        <f>+'8.คำนวณ'!AB27</f>
        <v>435.31468237839141</v>
      </c>
      <c r="H38" s="264">
        <f>+'8.คำนวณ'!AC27</f>
        <v>555.84983641084716</v>
      </c>
      <c r="I38" s="264">
        <f>+'8.คำนวณ'!AD27</f>
        <v>719.80811277910072</v>
      </c>
      <c r="J38" s="264">
        <f>+'8.คำนวณ'!AE27</f>
        <v>165.43750860774546</v>
      </c>
      <c r="K38" s="264">
        <f>+'8.คำนวณ'!AF27</f>
        <v>277.001650167788</v>
      </c>
      <c r="L38" s="264">
        <f>+'8.คำนวณ'!AG27</f>
        <v>54.411792863213265</v>
      </c>
      <c r="M38" s="264">
        <f>+'8.คำนวณ'!AH27</f>
        <v>511.42604728969388</v>
      </c>
      <c r="N38" s="14" t="str">
        <f t="shared" si="73"/>
        <v>พระอาจารย์วันฯ,รพช.</v>
      </c>
      <c r="O38" s="50">
        <f>+(C38-C44)*100/C44</f>
        <v>15.757811390271222</v>
      </c>
      <c r="P38" s="50">
        <f t="shared" ref="P38:Y38" si="99">+(D38-D44)*100/D44</f>
        <v>178.53093148590014</v>
      </c>
      <c r="Q38" s="50">
        <f t="shared" si="99"/>
        <v>27.247877495658468</v>
      </c>
      <c r="R38" s="50">
        <f t="shared" si="99"/>
        <v>35.680406230815095</v>
      </c>
      <c r="S38" s="50">
        <f t="shared" si="99"/>
        <v>-28.112564965151119</v>
      </c>
      <c r="T38" s="50">
        <f t="shared" si="99"/>
        <v>6.5645309209138825</v>
      </c>
      <c r="U38" s="50">
        <f t="shared" si="99"/>
        <v>55.980002504662899</v>
      </c>
      <c r="V38" s="50">
        <f t="shared" si="99"/>
        <v>17.842780519106203</v>
      </c>
      <c r="W38" s="50">
        <f t="shared" si="99"/>
        <v>-6.7556570885922804</v>
      </c>
      <c r="X38" s="50">
        <f t="shared" si="99"/>
        <v>30.512636154567836</v>
      </c>
      <c r="Y38" s="50">
        <f t="shared" si="99"/>
        <v>40.658382391172282</v>
      </c>
      <c r="Z38" s="14" t="str">
        <f t="shared" si="75"/>
        <v>พระอาจารย์วันฯ,รพช.</v>
      </c>
      <c r="AA38" s="15">
        <f t="shared" si="76"/>
        <v>0.15757811390271223</v>
      </c>
      <c r="AB38" s="15">
        <f t="shared" si="77"/>
        <v>1.7853093148590014</v>
      </c>
      <c r="AC38" s="15">
        <f t="shared" si="78"/>
        <v>0.27247877495658468</v>
      </c>
      <c r="AD38" s="15">
        <f t="shared" si="79"/>
        <v>0.35680406230815093</v>
      </c>
      <c r="AE38" s="15">
        <f t="shared" si="80"/>
        <v>-0.28112564965151121</v>
      </c>
      <c r="AF38" s="15">
        <f t="shared" si="81"/>
        <v>6.564530920913883E-2</v>
      </c>
      <c r="AG38" s="15">
        <f t="shared" si="82"/>
        <v>0.55980002504662896</v>
      </c>
      <c r="AH38" s="15">
        <f t="shared" si="83"/>
        <v>0.17842780519106202</v>
      </c>
      <c r="AI38" s="15">
        <f t="shared" si="84"/>
        <v>-6.7556570885922804E-2</v>
      </c>
      <c r="AJ38" s="15">
        <f t="shared" si="85"/>
        <v>0.30512636154567835</v>
      </c>
      <c r="AK38" s="15">
        <f t="shared" si="86"/>
        <v>0.40658382391172282</v>
      </c>
      <c r="AL38" s="14" t="str">
        <f t="shared" si="87"/>
        <v>พระอาจารย์วันฯ,รพช.</v>
      </c>
      <c r="AM38" s="17" t="str">
        <f>+IF(AND(C38&lt;C46),"OK","Not OK")</f>
        <v>Not OK</v>
      </c>
      <c r="AN38" s="17" t="str">
        <f t="shared" ref="AN38:AW38" si="100">+IF(AND(D38&lt;D46),"OK","Not OK")</f>
        <v>Not OK</v>
      </c>
      <c r="AO38" s="17" t="str">
        <f t="shared" si="100"/>
        <v>Not 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Not 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253" t="str">
        <f>+'8.คำนวณ'!E28</f>
        <v>สกลนคร</v>
      </c>
      <c r="B39" s="14" t="str">
        <f>+'8.คำนวณ'!G28</f>
        <v>เจริญศิลป์,รพช.</v>
      </c>
      <c r="C39" s="264">
        <f>+'8.คำนวณ'!X28</f>
        <v>11152.621507154414</v>
      </c>
      <c r="D39" s="264">
        <f>+'8.คำนวณ'!Y28</f>
        <v>31.193753915832595</v>
      </c>
      <c r="E39" s="264">
        <f>+'8.คำนวณ'!Z28</f>
        <v>1844.7480790358545</v>
      </c>
      <c r="F39" s="264">
        <f>+'8.คำนวณ'!AA28</f>
        <v>1051.8491591057605</v>
      </c>
      <c r="G39" s="264">
        <f>+'8.คำนวณ'!AB28</f>
        <v>841.47546016028571</v>
      </c>
      <c r="H39" s="264">
        <f>+'8.คำนวณ'!AC28</f>
        <v>654.29099380210073</v>
      </c>
      <c r="I39" s="264">
        <f>+'8.คำนวณ'!AD28</f>
        <v>695.05268810825999</v>
      </c>
      <c r="J39" s="264">
        <f>+'8.คำนวณ'!AE28</f>
        <v>154.49752417541015</v>
      </c>
      <c r="K39" s="264">
        <f>+'8.คำนวณ'!AF28</f>
        <v>309.03630411456476</v>
      </c>
      <c r="L39" s="264">
        <f>+'8.คำนวณ'!AG28</f>
        <v>20.227792416180996</v>
      </c>
      <c r="M39" s="264">
        <f>+'8.คำนวณ'!AH28</f>
        <v>49.188253634213176</v>
      </c>
      <c r="N39" s="14" t="str">
        <f t="shared" si="73"/>
        <v>เจริญศิลป์,รพช.</v>
      </c>
      <c r="O39" s="50">
        <f t="shared" ref="O39:Y39" si="101">+(C39-C44)*100/C44</f>
        <v>13.931581209728394</v>
      </c>
      <c r="P39" s="50">
        <f t="shared" si="101"/>
        <v>4.0793740742888494</v>
      </c>
      <c r="Q39" s="50">
        <f t="shared" si="101"/>
        <v>48.344272462101351</v>
      </c>
      <c r="R39" s="50">
        <f t="shared" si="101"/>
        <v>99.857414819506488</v>
      </c>
      <c r="S39" s="50">
        <f t="shared" si="101"/>
        <v>38.960423170635622</v>
      </c>
      <c r="T39" s="50">
        <f t="shared" si="101"/>
        <v>25.437138365484639</v>
      </c>
      <c r="U39" s="50">
        <f t="shared" si="101"/>
        <v>50.615585052831918</v>
      </c>
      <c r="V39" s="50">
        <f t="shared" si="101"/>
        <v>10.050120951203532</v>
      </c>
      <c r="W39" s="50">
        <f t="shared" si="101"/>
        <v>4.0278536083735643</v>
      </c>
      <c r="X39" s="50">
        <f t="shared" si="101"/>
        <v>-51.481427593098168</v>
      </c>
      <c r="Y39" s="50">
        <f t="shared" si="101"/>
        <v>-86.471670292310989</v>
      </c>
      <c r="Z39" s="14" t="str">
        <f t="shared" si="75"/>
        <v>เจริญศิลป์,รพช.</v>
      </c>
      <c r="AA39" s="15">
        <f t="shared" si="76"/>
        <v>0.13931581209728394</v>
      </c>
      <c r="AB39" s="15">
        <f t="shared" si="77"/>
        <v>4.0793740742888496E-2</v>
      </c>
      <c r="AC39" s="15">
        <f t="shared" si="78"/>
        <v>0.48344272462101351</v>
      </c>
      <c r="AD39" s="15">
        <f t="shared" si="79"/>
        <v>0.99857414819506485</v>
      </c>
      <c r="AE39" s="15">
        <f t="shared" si="80"/>
        <v>0.38960423170635622</v>
      </c>
      <c r="AF39" s="15">
        <f t="shared" si="81"/>
        <v>0.25437138365484641</v>
      </c>
      <c r="AG39" s="15">
        <f t="shared" si="82"/>
        <v>0.50615585052831913</v>
      </c>
      <c r="AH39" s="15">
        <f t="shared" si="83"/>
        <v>0.10050120951203531</v>
      </c>
      <c r="AI39" s="15">
        <f t="shared" si="84"/>
        <v>4.027853608373564E-2</v>
      </c>
      <c r="AJ39" s="15">
        <f t="shared" si="85"/>
        <v>-0.51481427593098172</v>
      </c>
      <c r="AK39" s="15">
        <f t="shared" si="86"/>
        <v>-0.86471670292310987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OK</v>
      </c>
      <c r="AO39" s="17" t="str">
        <f t="shared" si="102"/>
        <v>Not OK</v>
      </c>
      <c r="AP39" s="17" t="str">
        <f t="shared" si="102"/>
        <v>Not OK</v>
      </c>
      <c r="AQ39" s="17" t="str">
        <f t="shared" si="102"/>
        <v>Not OK</v>
      </c>
      <c r="AR39" s="17" t="str">
        <f t="shared" si="102"/>
        <v>OK</v>
      </c>
      <c r="AS39" s="17" t="str">
        <f t="shared" si="102"/>
        <v>Not OK</v>
      </c>
      <c r="AT39" s="17" t="str">
        <f t="shared" si="102"/>
        <v>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253" t="str">
        <f>+'8.คำนวณ'!E29</f>
        <v>สกลนคร</v>
      </c>
      <c r="B40" s="14" t="str">
        <f>+'8.คำนวณ'!G29</f>
        <v>โพนนาแก้ว,รพช.</v>
      </c>
      <c r="C40" s="264">
        <f>+'8.คำนวณ'!X29</f>
        <v>11252.937878052566</v>
      </c>
      <c r="D40" s="264">
        <f>+'8.คำนวณ'!Y29</f>
        <v>2.5975788014377135</v>
      </c>
      <c r="E40" s="264">
        <f>+'8.คำนวณ'!Z29</f>
        <v>1516.5171435369089</v>
      </c>
      <c r="F40" s="264">
        <f>+'8.คำนวณ'!AA29</f>
        <v>485.6975301161624</v>
      </c>
      <c r="G40" s="264">
        <f>+'8.คำนวณ'!AB29</f>
        <v>620.90629601691046</v>
      </c>
      <c r="H40" s="264">
        <f>+'8.คำนวณ'!AC29</f>
        <v>545.42586473378969</v>
      </c>
      <c r="I40" s="264">
        <f>+'8.คำนวณ'!AD29</f>
        <v>480.00772992292883</v>
      </c>
      <c r="J40" s="264">
        <f>+'8.คำนวณ'!AE29</f>
        <v>127.54179560340459</v>
      </c>
      <c r="K40" s="264">
        <f>+'8.คำนวณ'!AF29</f>
        <v>249.00320039489384</v>
      </c>
      <c r="L40" s="264">
        <f>+'8.คำนวณ'!AG29</f>
        <v>5.4437472470786412</v>
      </c>
      <c r="M40" s="264">
        <f>+'8.คำนวณ'!AH29</f>
        <v>0</v>
      </c>
      <c r="N40" s="14" t="str">
        <f t="shared" si="73"/>
        <v>โพนนาแก้ว,รพช.</v>
      </c>
      <c r="O40" s="50">
        <f t="shared" ref="O40:Y40" si="103">+(C40-C44)*100/C44</f>
        <v>14.956380872329353</v>
      </c>
      <c r="P40" s="50">
        <f t="shared" si="103"/>
        <v>-91.333060570659356</v>
      </c>
      <c r="Q40" s="50">
        <f t="shared" si="103"/>
        <v>21.949785388509095</v>
      </c>
      <c r="R40" s="50">
        <f t="shared" si="103"/>
        <v>-7.7146643005725206</v>
      </c>
      <c r="S40" s="50">
        <f t="shared" si="103"/>
        <v>2.5358500976211382</v>
      </c>
      <c r="T40" s="50">
        <f t="shared" si="103"/>
        <v>4.5661033253042786</v>
      </c>
      <c r="U40" s="50">
        <f t="shared" si="103"/>
        <v>4.0160642626892242</v>
      </c>
      <c r="V40" s="50">
        <f t="shared" si="103"/>
        <v>-9.1507122369646048</v>
      </c>
      <c r="W40" s="50">
        <f t="shared" si="103"/>
        <v>-16.180500045412913</v>
      </c>
      <c r="X40" s="50">
        <f t="shared" si="103"/>
        <v>-86.94257684981109</v>
      </c>
      <c r="Y40" s="50">
        <f t="shared" si="103"/>
        <v>-99.999999999999986</v>
      </c>
      <c r="Z40" s="14" t="str">
        <f t="shared" si="75"/>
        <v>โพนนาแก้ว,รพช.</v>
      </c>
      <c r="AA40" s="15">
        <f t="shared" si="76"/>
        <v>0.14956380872329353</v>
      </c>
      <c r="AB40" s="15">
        <f t="shared" si="77"/>
        <v>-0.91333060570659352</v>
      </c>
      <c r="AC40" s="15">
        <f t="shared" si="78"/>
        <v>0.21949785388509097</v>
      </c>
      <c r="AD40" s="15">
        <f t="shared" si="79"/>
        <v>-7.7146643005725213E-2</v>
      </c>
      <c r="AE40" s="15">
        <f t="shared" si="80"/>
        <v>2.5358500976211382E-2</v>
      </c>
      <c r="AF40" s="15">
        <f t="shared" si="81"/>
        <v>4.5661033253042785E-2</v>
      </c>
      <c r="AG40" s="15">
        <f t="shared" si="82"/>
        <v>4.0160642626892243E-2</v>
      </c>
      <c r="AH40" s="15">
        <f t="shared" si="83"/>
        <v>-9.1507122369646046E-2</v>
      </c>
      <c r="AI40" s="15">
        <f t="shared" si="84"/>
        <v>-0.16180500045412913</v>
      </c>
      <c r="AJ40" s="15">
        <f t="shared" si="85"/>
        <v>-0.86942576849811093</v>
      </c>
      <c r="AK40" s="15">
        <f t="shared" si="86"/>
        <v>-0.99999999999999989</v>
      </c>
      <c r="AL40" s="14" t="str">
        <f t="shared" si="87"/>
        <v>โพนนาแก้ว,รพช.</v>
      </c>
      <c r="AM40" s="17" t="str">
        <f>+IF(AND(C40&lt;C46),"OK","Not OK")</f>
        <v>OK</v>
      </c>
      <c r="AN40" s="17" t="str">
        <f t="shared" ref="AN40:AW40" si="104">+IF(AND(D40&lt;D46),"OK","Not OK")</f>
        <v>OK</v>
      </c>
      <c r="AO40" s="17" t="str">
        <f t="shared" si="104"/>
        <v>OK</v>
      </c>
      <c r="AP40" s="17" t="str">
        <f t="shared" si="104"/>
        <v>OK</v>
      </c>
      <c r="AQ40" s="17" t="str">
        <f t="shared" si="104"/>
        <v>OK</v>
      </c>
      <c r="AR40" s="17" t="str">
        <f t="shared" si="104"/>
        <v>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253" t="str">
        <f>+'8.คำนวณ'!E30</f>
        <v>นครพนม</v>
      </c>
      <c r="B41" s="14" t="str">
        <f>+'8.คำนวณ'!G30</f>
        <v>ปลาปาก,รพช.</v>
      </c>
      <c r="C41" s="264">
        <f>+'8.คำนวณ'!X30</f>
        <v>9447.9156458050311</v>
      </c>
      <c r="D41" s="264">
        <f>+'8.คำนวณ'!Y30</f>
        <v>35.519986271043848</v>
      </c>
      <c r="E41" s="264">
        <f>+'8.คำนวณ'!Z30</f>
        <v>1406.5982554769123</v>
      </c>
      <c r="F41" s="264">
        <f>+'8.คำนวณ'!AA30</f>
        <v>709.85898516212376</v>
      </c>
      <c r="G41" s="264">
        <f>+'8.คำนวณ'!AB30</f>
        <v>203.48081548005624</v>
      </c>
      <c r="H41" s="264">
        <f>+'8.คำนวณ'!AC30</f>
        <v>605.69780790413381</v>
      </c>
      <c r="I41" s="264">
        <f>+'8.คำนวณ'!AD30</f>
        <v>611.19422947310409</v>
      </c>
      <c r="J41" s="264">
        <f>+'8.คำนวณ'!AE30</f>
        <v>277.7993879028528</v>
      </c>
      <c r="K41" s="264">
        <f>+'8.คำนวณ'!AF30</f>
        <v>401.58525137073599</v>
      </c>
      <c r="L41" s="264">
        <f>+'8.คำนวณ'!AG30</f>
        <v>15.266567298539195</v>
      </c>
      <c r="M41" s="264">
        <f>+'8.คำนวณ'!AH30</f>
        <v>1828.7358696298943</v>
      </c>
      <c r="N41" s="14" t="str">
        <f t="shared" si="73"/>
        <v>ปลาปาก,รพช.</v>
      </c>
      <c r="O41" s="50">
        <f t="shared" ref="O41:Y41" si="105">+(C41-C44)*100/C44</f>
        <v>-3.4831435844767213</v>
      </c>
      <c r="P41" s="50">
        <f t="shared" si="105"/>
        <v>18.514044452379682</v>
      </c>
      <c r="Q41" s="50">
        <f t="shared" si="105"/>
        <v>13.110726188823961</v>
      </c>
      <c r="R41" s="50">
        <f t="shared" si="105"/>
        <v>34.877306724771344</v>
      </c>
      <c r="S41" s="50">
        <f t="shared" si="105"/>
        <v>-66.397379882202841</v>
      </c>
      <c r="T41" s="50">
        <f t="shared" si="105"/>
        <v>16.121115004559961</v>
      </c>
      <c r="U41" s="50">
        <f t="shared" si="105"/>
        <v>32.443738479100773</v>
      </c>
      <c r="V41" s="50">
        <f t="shared" si="105"/>
        <v>97.879263127668167</v>
      </c>
      <c r="W41" s="50">
        <f t="shared" si="105"/>
        <v>35.181696081214348</v>
      </c>
      <c r="X41" s="50">
        <f t="shared" si="105"/>
        <v>-63.381468642792228</v>
      </c>
      <c r="Y41" s="50">
        <f t="shared" si="105"/>
        <v>402.9603607521189</v>
      </c>
      <c r="Z41" s="14" t="str">
        <f t="shared" si="75"/>
        <v>ปลาปาก,รพช.</v>
      </c>
      <c r="AA41" s="15">
        <f t="shared" si="76"/>
        <v>-3.4831435844767215E-2</v>
      </c>
      <c r="AB41" s="15">
        <f t="shared" si="77"/>
        <v>0.18514044452379683</v>
      </c>
      <c r="AC41" s="15">
        <f t="shared" si="78"/>
        <v>0.1311072618882396</v>
      </c>
      <c r="AD41" s="15">
        <f t="shared" si="79"/>
        <v>0.34877306724771345</v>
      </c>
      <c r="AE41" s="15">
        <f t="shared" si="80"/>
        <v>-0.66397379882202845</v>
      </c>
      <c r="AF41" s="15">
        <f t="shared" si="81"/>
        <v>0.1612111500455996</v>
      </c>
      <c r="AG41" s="15">
        <f t="shared" si="82"/>
        <v>0.32443738479100775</v>
      </c>
      <c r="AH41" s="15">
        <f t="shared" si="83"/>
        <v>0.9787926312766817</v>
      </c>
      <c r="AI41" s="15">
        <f t="shared" si="84"/>
        <v>0.35181696081214348</v>
      </c>
      <c r="AJ41" s="15">
        <f t="shared" si="85"/>
        <v>-0.63381468642792227</v>
      </c>
      <c r="AK41" s="15">
        <f t="shared" si="86"/>
        <v>4.0296036075211887</v>
      </c>
      <c r="AL41" s="14" t="str">
        <f t="shared" si="87"/>
        <v>ปลาปาก,รพช.</v>
      </c>
      <c r="AM41" s="17" t="str">
        <f>+IF(AND(C41&lt;C46),"OK","Not OK")</f>
        <v>OK</v>
      </c>
      <c r="AN41" s="17" t="str">
        <f t="shared" ref="AN41:AW41" si="106">+IF(AND(D41&lt;D46),"OK","Not OK")</f>
        <v>OK</v>
      </c>
      <c r="AO41" s="17" t="str">
        <f t="shared" si="106"/>
        <v>OK</v>
      </c>
      <c r="AP41" s="17" t="str">
        <f t="shared" si="106"/>
        <v>OK</v>
      </c>
      <c r="AQ41" s="17" t="str">
        <f t="shared" si="106"/>
        <v>OK</v>
      </c>
      <c r="AR41" s="17" t="str">
        <f t="shared" si="106"/>
        <v>OK</v>
      </c>
      <c r="AS41" s="17" t="str">
        <f t="shared" si="106"/>
        <v>OK</v>
      </c>
      <c r="AT41" s="17" t="str">
        <f t="shared" si="106"/>
        <v>Not 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253" t="str">
        <f>+'8.คำนวณ'!E31</f>
        <v>นครพนม</v>
      </c>
      <c r="B42" s="14" t="str">
        <f>+'8.คำนวณ'!G31</f>
        <v>ท่าอุเทน,รพช.</v>
      </c>
      <c r="C42" s="264">
        <f>+'8.คำนวณ'!X31</f>
        <v>8574.0680256216747</v>
      </c>
      <c r="D42" s="264">
        <f>+'8.คำนวณ'!Y31</f>
        <v>83.402835548330586</v>
      </c>
      <c r="E42" s="264">
        <f>+'8.คำนวณ'!Z31</f>
        <v>1271.201338064581</v>
      </c>
      <c r="F42" s="264">
        <f>+'8.คำนวณ'!AA31</f>
        <v>446.29210212405673</v>
      </c>
      <c r="G42" s="264">
        <f>+'8.คำนวณ'!AB31</f>
        <v>618.99284193952337</v>
      </c>
      <c r="H42" s="264">
        <f>+'8.คำนวณ'!AC31</f>
        <v>557.04712755089258</v>
      </c>
      <c r="I42" s="264">
        <f>+'8.คำนวณ'!AD31</f>
        <v>571.78588995878295</v>
      </c>
      <c r="J42" s="264">
        <f>+'8.คำนวณ'!AE31</f>
        <v>78.426107795100179</v>
      </c>
      <c r="K42" s="264">
        <f>+'8.คำนวณ'!AF31</f>
        <v>293.86081754490618</v>
      </c>
      <c r="L42" s="264">
        <f>+'8.คำนวณ'!AG31</f>
        <v>11.469591054434066</v>
      </c>
      <c r="M42" s="264">
        <f>+'8.คำนวณ'!AH31</f>
        <v>165.17674587681284</v>
      </c>
      <c r="N42" s="14" t="str">
        <f t="shared" si="73"/>
        <v>ท่าอุเทน,รพช.</v>
      </c>
      <c r="O42" s="50">
        <f t="shared" ref="O42:Y42" si="107">+(C42-C44)*100/C44</f>
        <v>-12.41008879103474</v>
      </c>
      <c r="P42" s="50">
        <f t="shared" si="107"/>
        <v>178.27734178172261</v>
      </c>
      <c r="Q42" s="50">
        <f t="shared" si="107"/>
        <v>2.2228670630180196</v>
      </c>
      <c r="R42" s="50">
        <f t="shared" si="107"/>
        <v>-15.201923191432744</v>
      </c>
      <c r="S42" s="50">
        <f t="shared" si="107"/>
        <v>2.2198641884650474</v>
      </c>
      <c r="T42" s="50">
        <f t="shared" si="107"/>
        <v>6.7940691169463836</v>
      </c>
      <c r="U42" s="50">
        <f t="shared" si="107"/>
        <v>23.904083552990176</v>
      </c>
      <c r="V42" s="50">
        <f t="shared" si="107"/>
        <v>-44.136304483534367</v>
      </c>
      <c r="W42" s="50">
        <f t="shared" si="107"/>
        <v>-1.080521279254659</v>
      </c>
      <c r="X42" s="50">
        <f t="shared" si="107"/>
        <v>-72.488931436385698</v>
      </c>
      <c r="Y42" s="50">
        <f t="shared" si="107"/>
        <v>-54.571156461826099</v>
      </c>
      <c r="Z42" s="14" t="str">
        <f t="shared" si="75"/>
        <v>ท่าอุเทน,รพช.</v>
      </c>
      <c r="AA42" s="15">
        <f t="shared" si="76"/>
        <v>-0.1241008879103474</v>
      </c>
      <c r="AB42" s="15">
        <f t="shared" si="77"/>
        <v>1.7827734178172261</v>
      </c>
      <c r="AC42" s="15">
        <f t="shared" si="78"/>
        <v>2.2228670630180195E-2</v>
      </c>
      <c r="AD42" s="15">
        <f t="shared" si="79"/>
        <v>-0.15201923191432745</v>
      </c>
      <c r="AE42" s="15">
        <f t="shared" si="80"/>
        <v>2.2198641884650473E-2</v>
      </c>
      <c r="AF42" s="15">
        <f t="shared" si="81"/>
        <v>6.7940691169463829E-2</v>
      </c>
      <c r="AG42" s="15">
        <f t="shared" si="82"/>
        <v>0.23904083552990177</v>
      </c>
      <c r="AH42" s="15">
        <f t="shared" si="83"/>
        <v>-0.44136304483534367</v>
      </c>
      <c r="AI42" s="15">
        <f t="shared" si="84"/>
        <v>-1.0805212792546591E-2</v>
      </c>
      <c r="AJ42" s="15">
        <f t="shared" si="85"/>
        <v>-0.72488931436385695</v>
      </c>
      <c r="AK42" s="15">
        <f t="shared" si="86"/>
        <v>-0.54571156461826098</v>
      </c>
      <c r="AL42" s="14" t="str">
        <f t="shared" si="87"/>
        <v>ท่าอุเทน,รพช.</v>
      </c>
      <c r="AM42" s="17" t="str">
        <f>+IF(AND(C42&lt;C46),"OK","Not OK")</f>
        <v>OK</v>
      </c>
      <c r="AN42" s="17" t="str">
        <f t="shared" ref="AN42:AW42" si="108">+IF(AND(D42&lt;D46),"OK","Not OK")</f>
        <v>Not 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OK</v>
      </c>
      <c r="AR42" s="17" t="str">
        <f t="shared" si="108"/>
        <v>OK</v>
      </c>
      <c r="AS42" s="17" t="str">
        <f t="shared" si="108"/>
        <v>OK</v>
      </c>
      <c r="AT42" s="17" t="str">
        <f t="shared" si="108"/>
        <v>OK</v>
      </c>
      <c r="AU42" s="17" t="str">
        <f t="shared" si="108"/>
        <v>OK</v>
      </c>
      <c r="AV42" s="17" t="str">
        <f t="shared" si="108"/>
        <v>OK</v>
      </c>
      <c r="AW42" s="17" t="str">
        <f t="shared" si="108"/>
        <v>OK</v>
      </c>
    </row>
    <row r="43" spans="1:49" ht="13.5" customHeight="1">
      <c r="A43" s="253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264">
        <f>+'8.คำนวณ'!X32</f>
        <v>11826.577102900639</v>
      </c>
      <c r="D43" s="264">
        <f>+'8.คำนวณ'!Y32</f>
        <v>17.324709961405649</v>
      </c>
      <c r="E43" s="264">
        <f>+'8.คำนวณ'!Z32</f>
        <v>1413.3930267317021</v>
      </c>
      <c r="F43" s="264">
        <f>+'8.คำนวณ'!AA32</f>
        <v>530.39504996667745</v>
      </c>
      <c r="G43" s="264">
        <f>+'8.คำนวณ'!AB32</f>
        <v>749.89167638607182</v>
      </c>
      <c r="H43" s="264">
        <f>+'8.คำนวณ'!AC32</f>
        <v>700.28692645894114</v>
      </c>
      <c r="I43" s="264">
        <f>+'8.คำนวณ'!AD32</f>
        <v>600.60041927411214</v>
      </c>
      <c r="J43" s="264">
        <f>+'8.คำนวณ'!AE32</f>
        <v>168.72333121037877</v>
      </c>
      <c r="K43" s="264">
        <f>+'8.คำนวณ'!AF32</f>
        <v>356.95121820937942</v>
      </c>
      <c r="L43" s="264">
        <f>+'8.คำนวณ'!AG32</f>
        <v>13.181812709706044</v>
      </c>
      <c r="M43" s="264">
        <f>+'8.คำนวณ'!AH32</f>
        <v>707.33020287637157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20.81649402051951</v>
      </c>
      <c r="P43" s="50">
        <f t="shared" si="109"/>
        <v>-42.195319817327317</v>
      </c>
      <c r="Q43" s="50">
        <f t="shared" si="109"/>
        <v>13.65712350442111</v>
      </c>
      <c r="R43" s="50">
        <f t="shared" si="109"/>
        <v>0.77812260602357097</v>
      </c>
      <c r="S43" s="50">
        <f t="shared" si="109"/>
        <v>23.836367923191347</v>
      </c>
      <c r="T43" s="50">
        <f t="shared" si="109"/>
        <v>34.255230351434697</v>
      </c>
      <c r="U43" s="50">
        <f t="shared" si="109"/>
        <v>30.148095359724326</v>
      </c>
      <c r="V43" s="50">
        <f t="shared" si="109"/>
        <v>20.18330459399975</v>
      </c>
      <c r="W43" s="50">
        <f t="shared" si="109"/>
        <v>20.15698019560244</v>
      </c>
      <c r="X43" s="50">
        <f t="shared" si="109"/>
        <v>-68.381980531969447</v>
      </c>
      <c r="Y43" s="50">
        <f t="shared" si="109"/>
        <v>94.538238089882825</v>
      </c>
      <c r="Z43" s="14" t="str">
        <f t="shared" si="75"/>
        <v>พระอาจารย์แบน  ธนากโร,รพช.</v>
      </c>
      <c r="AA43" s="15">
        <f t="shared" si="76"/>
        <v>0.2081649402051951</v>
      </c>
      <c r="AB43" s="15">
        <f t="shared" si="77"/>
        <v>-0.42195319817327315</v>
      </c>
      <c r="AC43" s="15">
        <f t="shared" si="78"/>
        <v>0.13657123504421109</v>
      </c>
      <c r="AD43" s="15">
        <f t="shared" si="79"/>
        <v>7.7812260602357101E-3</v>
      </c>
      <c r="AE43" s="15">
        <f t="shared" si="80"/>
        <v>0.23836367923191346</v>
      </c>
      <c r="AF43" s="15">
        <f t="shared" si="81"/>
        <v>0.34255230351434696</v>
      </c>
      <c r="AG43" s="15">
        <f t="shared" si="82"/>
        <v>0.30148095359724325</v>
      </c>
      <c r="AH43" s="15">
        <f t="shared" si="83"/>
        <v>0.20183304593999751</v>
      </c>
      <c r="AI43" s="15">
        <f t="shared" si="84"/>
        <v>0.20156980195602439</v>
      </c>
      <c r="AJ43" s="15">
        <f t="shared" si="85"/>
        <v>-0.68381980531969444</v>
      </c>
      <c r="AK43" s="15">
        <f t="shared" si="86"/>
        <v>0.9453823808988282</v>
      </c>
      <c r="AL43" s="14" t="str">
        <f t="shared" si="87"/>
        <v>พระอาจารย์แบน  ธนากโร,รพช.</v>
      </c>
      <c r="AM43" s="17" t="str">
        <f>+IF(AND(C43&lt;C46),"OK","Not OK")</f>
        <v>Not OK</v>
      </c>
      <c r="AN43" s="17" t="str">
        <f t="shared" ref="AN43:AW43" si="110">+IF(AND(D43&lt;D46),"OK","Not OK")</f>
        <v>OK</v>
      </c>
      <c r="AO43" s="17" t="str">
        <f t="shared" si="110"/>
        <v>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Not 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143</v>
      </c>
      <c r="C44" s="19">
        <f>AVERAGE(C31:C43)</f>
        <v>9788.8762612926093</v>
      </c>
      <c r="D44" s="19">
        <f t="shared" ref="D44:M44" si="111">AVERAGE(D31:D43)</f>
        <v>29.971119823959928</v>
      </c>
      <c r="E44" s="19">
        <f t="shared" si="111"/>
        <v>1243.5586817193407</v>
      </c>
      <c r="F44" s="19">
        <f t="shared" si="111"/>
        <v>526.2997923072794</v>
      </c>
      <c r="G44" s="19">
        <f t="shared" si="111"/>
        <v>605.55044447943351</v>
      </c>
      <c r="H44" s="19">
        <f t="shared" si="111"/>
        <v>521.60867373719987</v>
      </c>
      <c r="I44" s="19">
        <f t="shared" si="111"/>
        <v>461.47461291237164</v>
      </c>
      <c r="J44" s="19">
        <f t="shared" si="111"/>
        <v>140.388327463915</v>
      </c>
      <c r="K44" s="19">
        <f t="shared" si="111"/>
        <v>297.07072999696049</v>
      </c>
      <c r="L44" s="19">
        <f t="shared" si="111"/>
        <v>41.690823560388942</v>
      </c>
      <c r="M44" s="19">
        <f t="shared" si="111"/>
        <v>363.59443255035683</v>
      </c>
      <c r="V44" s="49"/>
      <c r="W44" s="49"/>
      <c r="X44" s="49"/>
      <c r="Y44" s="49"/>
    </row>
    <row r="45" spans="1:49" ht="13.2" customHeight="1">
      <c r="B45" s="20" t="s">
        <v>267</v>
      </c>
      <c r="C45" s="21">
        <f>STDEV(C31:C43)</f>
        <v>1483.8537157069968</v>
      </c>
      <c r="D45" s="21">
        <f t="shared" ref="D45:M45" si="112">STDEV(D31:D43)</f>
        <v>26.822997616732554</v>
      </c>
      <c r="E45" s="21">
        <f t="shared" si="112"/>
        <v>293.32513852120667</v>
      </c>
      <c r="F45" s="21">
        <f t="shared" si="112"/>
        <v>196.69627098269919</v>
      </c>
      <c r="G45" s="21">
        <f t="shared" si="112"/>
        <v>231.27666956012877</v>
      </c>
      <c r="H45" s="21">
        <f t="shared" si="112"/>
        <v>151.80902617917977</v>
      </c>
      <c r="I45" s="21">
        <f t="shared" si="112"/>
        <v>198.50366015564572</v>
      </c>
      <c r="J45" s="21">
        <f t="shared" si="112"/>
        <v>51.546826389545799</v>
      </c>
      <c r="K45" s="21">
        <f t="shared" si="112"/>
        <v>61.066764980105873</v>
      </c>
      <c r="L45" s="21">
        <f t="shared" si="112"/>
        <v>51.380077535703037</v>
      </c>
      <c r="M45" s="21">
        <f t="shared" si="112"/>
        <v>503.40124985646327</v>
      </c>
      <c r="V45" s="173"/>
      <c r="W45" s="173"/>
      <c r="X45" s="173"/>
      <c r="Y45" s="173"/>
    </row>
    <row r="46" spans="1:49" ht="13.2" customHeight="1">
      <c r="B46" s="20" t="s">
        <v>268</v>
      </c>
      <c r="C46" s="21">
        <f>+C44+C45</f>
        <v>11272.729976999606</v>
      </c>
      <c r="D46" s="21">
        <f t="shared" ref="D46:M46" si="113">+D44+D45</f>
        <v>56.794117440692482</v>
      </c>
      <c r="E46" s="21">
        <f t="shared" si="113"/>
        <v>1536.8838202405473</v>
      </c>
      <c r="F46" s="21">
        <f t="shared" si="113"/>
        <v>722.99606328997857</v>
      </c>
      <c r="G46" s="21">
        <f t="shared" si="113"/>
        <v>836.82711403956228</v>
      </c>
      <c r="H46" s="21">
        <f t="shared" si="113"/>
        <v>673.41769991637966</v>
      </c>
      <c r="I46" s="21">
        <f t="shared" si="113"/>
        <v>659.97827306801742</v>
      </c>
      <c r="J46" s="21">
        <f t="shared" si="113"/>
        <v>191.9351538534608</v>
      </c>
      <c r="K46" s="21">
        <f t="shared" si="113"/>
        <v>358.13749497706635</v>
      </c>
      <c r="L46" s="21">
        <f t="shared" si="113"/>
        <v>93.070901096091973</v>
      </c>
      <c r="M46" s="21">
        <f t="shared" si="113"/>
        <v>866.99568240682015</v>
      </c>
      <c r="V46" s="173"/>
      <c r="W46" s="173"/>
      <c r="X46" s="173"/>
      <c r="Y46" s="173"/>
    </row>
    <row r="47" spans="1:49" ht="13.5" customHeight="1">
      <c r="B47" s="430" t="s">
        <v>147</v>
      </c>
      <c r="C47" s="442" t="s">
        <v>247</v>
      </c>
      <c r="D47" s="443"/>
      <c r="E47" s="443"/>
      <c r="F47" s="443"/>
      <c r="G47" s="443"/>
      <c r="H47" s="443"/>
      <c r="I47" s="443"/>
      <c r="J47" s="443"/>
      <c r="K47" s="443"/>
      <c r="L47" s="443"/>
      <c r="M47" s="444"/>
      <c r="N47" s="430" t="s">
        <v>147</v>
      </c>
      <c r="O47" s="442" t="s">
        <v>718</v>
      </c>
      <c r="P47" s="443"/>
      <c r="Q47" s="443"/>
      <c r="R47" s="443"/>
      <c r="S47" s="443"/>
      <c r="T47" s="443"/>
      <c r="U47" s="443"/>
      <c r="V47" s="443"/>
      <c r="W47" s="443"/>
      <c r="X47" s="443"/>
      <c r="Y47" s="444"/>
      <c r="Z47" s="430" t="s">
        <v>147</v>
      </c>
      <c r="AA47" s="442" t="s">
        <v>718</v>
      </c>
      <c r="AB47" s="443"/>
      <c r="AC47" s="443"/>
      <c r="AD47" s="443"/>
      <c r="AE47" s="443"/>
      <c r="AF47" s="443"/>
      <c r="AG47" s="443"/>
      <c r="AH47" s="443"/>
      <c r="AI47" s="443"/>
      <c r="AJ47" s="443"/>
      <c r="AK47" s="444"/>
      <c r="AL47" s="430" t="s">
        <v>147</v>
      </c>
      <c r="AM47" s="442" t="s">
        <v>719</v>
      </c>
      <c r="AN47" s="443"/>
      <c r="AO47" s="443"/>
      <c r="AP47" s="443"/>
      <c r="AQ47" s="443"/>
      <c r="AR47" s="443"/>
      <c r="AS47" s="443"/>
      <c r="AT47" s="443"/>
      <c r="AU47" s="443"/>
      <c r="AV47" s="443"/>
      <c r="AW47" s="444"/>
    </row>
    <row r="48" spans="1:49" ht="13.5" customHeight="1">
      <c r="B48" s="430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430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430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430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253" t="str">
        <f>+'8.คำนวณ'!E33</f>
        <v>เลย</v>
      </c>
      <c r="B49" s="14" t="str">
        <f>++'8.คำนวณ'!G33</f>
        <v>ท่าลี่,รพช.</v>
      </c>
      <c r="C49" s="264">
        <f>+'8.คำนวณ'!X33</f>
        <v>11586.540943999224</v>
      </c>
      <c r="D49" s="264">
        <f>+'8.คำนวณ'!Y33</f>
        <v>64.284095838663958</v>
      </c>
      <c r="E49" s="264">
        <f>+'8.คำนวณ'!Z33</f>
        <v>1510.1576396736748</v>
      </c>
      <c r="F49" s="264">
        <f>+'8.คำนวณ'!AA33</f>
        <v>623.57918420266719</v>
      </c>
      <c r="G49" s="264">
        <f>+'8.คำนวณ'!AB33</f>
        <v>790.73543104099372</v>
      </c>
      <c r="H49" s="264">
        <f>+'8.คำนวณ'!AC33</f>
        <v>832.13965674853864</v>
      </c>
      <c r="I49" s="264">
        <f>+'8.คำนวณ'!AD33</f>
        <v>442.15226016451152</v>
      </c>
      <c r="J49" s="264">
        <f>+'8.คำนวณ'!AE33</f>
        <v>93.023885036073054</v>
      </c>
      <c r="K49" s="264">
        <f>+'8.คำนวณ'!AF33</f>
        <v>503.48336265742006</v>
      </c>
      <c r="L49" s="264">
        <f>+'8.คำนวณ'!AG33</f>
        <v>108.975784835534</v>
      </c>
      <c r="M49" s="264">
        <f>+'8.คำนวณ'!AH33</f>
        <v>316.28084559031436</v>
      </c>
      <c r="N49" s="14" t="str">
        <f>+B49</f>
        <v>ท่าลี่,รพช.</v>
      </c>
      <c r="O49" s="50">
        <f t="shared" ref="O49:Y49" si="114">+(C49-C61)*100/C61</f>
        <v>9.2029420857688446</v>
      </c>
      <c r="P49" s="50">
        <f t="shared" si="114"/>
        <v>82.925756592693773</v>
      </c>
      <c r="Q49" s="50">
        <f t="shared" si="114"/>
        <v>4.0557483947697159</v>
      </c>
      <c r="R49" s="50">
        <f t="shared" si="114"/>
        <v>5.6210197907169732</v>
      </c>
      <c r="S49" s="50">
        <f t="shared" si="114"/>
        <v>-8.0989968425155521</v>
      </c>
      <c r="T49" s="50">
        <f t="shared" si="114"/>
        <v>15.17852802204618</v>
      </c>
      <c r="U49" s="50">
        <f t="shared" si="114"/>
        <v>-24.102812880394598</v>
      </c>
      <c r="V49" s="50">
        <f t="shared" si="114"/>
        <v>-62.130175628213351</v>
      </c>
      <c r="W49" s="50">
        <f t="shared" si="114"/>
        <v>46.392280478157296</v>
      </c>
      <c r="X49" s="50">
        <f t="shared" si="114"/>
        <v>105.98756470902467</v>
      </c>
      <c r="Y49" s="50">
        <f t="shared" si="114"/>
        <v>4.0103313934965765</v>
      </c>
      <c r="Z49" s="14" t="str">
        <f>+N49</f>
        <v>ท่าลี่,รพช.</v>
      </c>
      <c r="AA49" s="15">
        <f t="shared" ref="AA49:AK49" si="115">+O49/100</f>
        <v>9.2029420857688449E-2</v>
      </c>
      <c r="AB49" s="15">
        <f t="shared" si="115"/>
        <v>0.82925756592693778</v>
      </c>
      <c r="AC49" s="15">
        <f t="shared" si="115"/>
        <v>4.0557483947697162E-2</v>
      </c>
      <c r="AD49" s="15">
        <f t="shared" si="115"/>
        <v>5.6210197907169732E-2</v>
      </c>
      <c r="AE49" s="15">
        <f t="shared" si="115"/>
        <v>-8.0989968425155517E-2</v>
      </c>
      <c r="AF49" s="15">
        <f t="shared" si="115"/>
        <v>0.15178528022046181</v>
      </c>
      <c r="AG49" s="15">
        <f t="shared" si="115"/>
        <v>-0.24102812880394597</v>
      </c>
      <c r="AH49" s="15">
        <f t="shared" si="115"/>
        <v>-0.62130175628213347</v>
      </c>
      <c r="AI49" s="15">
        <f t="shared" si="115"/>
        <v>0.46392280478157294</v>
      </c>
      <c r="AJ49" s="15">
        <f t="shared" si="115"/>
        <v>1.0598756470902466</v>
      </c>
      <c r="AK49" s="15">
        <f t="shared" si="115"/>
        <v>4.0103313934965766E-2</v>
      </c>
      <c r="AL49" s="14" t="str">
        <f>+Z49</f>
        <v>ท่าลี่,รพช.</v>
      </c>
      <c r="AM49" s="16" t="str">
        <f>+IF(AND(C49&lt;C63),"OK","Not OK")</f>
        <v>OK</v>
      </c>
      <c r="AN49" s="16" t="str">
        <f t="shared" ref="AN49:AW49" si="116">+IF(AND(D49&lt;D63),"OK","Not OK")</f>
        <v>OK</v>
      </c>
      <c r="AO49" s="16" t="str">
        <f t="shared" si="116"/>
        <v>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Not OK</v>
      </c>
      <c r="AV49" s="16" t="str">
        <f t="shared" si="116"/>
        <v>Not OK</v>
      </c>
      <c r="AW49" s="16" t="str">
        <f t="shared" si="116"/>
        <v>OK</v>
      </c>
    </row>
    <row r="50" spans="1:49" ht="13.5" customHeight="1">
      <c r="A50" s="253" t="str">
        <f>+'8.คำนวณ'!E34</f>
        <v>เลย</v>
      </c>
      <c r="B50" s="14" t="str">
        <f>++'8.คำนวณ'!G34</f>
        <v>ภูกระดึง,รพช.</v>
      </c>
      <c r="C50" s="264">
        <f>+'8.คำนวณ'!X34</f>
        <v>10600.685896360894</v>
      </c>
      <c r="D50" s="264">
        <f>+'8.คำนวณ'!Y34</f>
        <v>9.0584019624241261</v>
      </c>
      <c r="E50" s="264">
        <f>+'8.คำนวณ'!Z34</f>
        <v>837.59648283690171</v>
      </c>
      <c r="F50" s="264">
        <f>+'8.คำนวณ'!AA34</f>
        <v>636.67094563187766</v>
      </c>
      <c r="G50" s="264">
        <f>+'8.คำนวณ'!AB34</f>
        <v>522.4615972543487</v>
      </c>
      <c r="H50" s="264">
        <f>+'8.คำนวณ'!AC34</f>
        <v>611.02707457989413</v>
      </c>
      <c r="I50" s="264">
        <f>+'8.คำนวณ'!AD34</f>
        <v>174.01209227978353</v>
      </c>
      <c r="J50" s="264">
        <f>+'8.คำนวณ'!AE34</f>
        <v>192.56279856755228</v>
      </c>
      <c r="K50" s="264">
        <f>+'8.คำนวณ'!AF34</f>
        <v>262.40493731239883</v>
      </c>
      <c r="L50" s="264">
        <f>+'8.คำนวณ'!AG34</f>
        <v>32.762371620730818</v>
      </c>
      <c r="M50" s="264">
        <f>+'8.คำนวณ'!AH34</f>
        <v>24.997377783969771</v>
      </c>
      <c r="N50" s="14" t="str">
        <f t="shared" ref="N50:N60" si="117">+B50</f>
        <v>ภูกระดึง,รพช.</v>
      </c>
      <c r="O50" s="50">
        <f t="shared" ref="O50:Y50" si="118">+(C50-C61)*100/C61</f>
        <v>-8.8724183961865474E-2</v>
      </c>
      <c r="P50" s="50">
        <f t="shared" si="118"/>
        <v>-74.223561662034669</v>
      </c>
      <c r="Q50" s="50">
        <f t="shared" si="118"/>
        <v>-42.286337144740649</v>
      </c>
      <c r="R50" s="50">
        <f t="shared" si="118"/>
        <v>7.8384850750626045</v>
      </c>
      <c r="S50" s="50">
        <f t="shared" si="118"/>
        <v>-39.278369206593624</v>
      </c>
      <c r="T50" s="50">
        <f t="shared" si="118"/>
        <v>-15.426216668103974</v>
      </c>
      <c r="U50" s="50">
        <f t="shared" si="118"/>
        <v>-70.130134981287128</v>
      </c>
      <c r="V50" s="50">
        <f t="shared" si="118"/>
        <v>-21.608097108983358</v>
      </c>
      <c r="W50" s="50">
        <f t="shared" si="118"/>
        <v>-23.703422931121459</v>
      </c>
      <c r="X50" s="50">
        <f t="shared" si="118"/>
        <v>-38.072103316976005</v>
      </c>
      <c r="Y50" s="50">
        <f t="shared" si="118"/>
        <v>-91.77950361670986</v>
      </c>
      <c r="Z50" s="14" t="str">
        <f t="shared" ref="Z50:Z60" si="119">+N50</f>
        <v>ภูกระดึง,รพช.</v>
      </c>
      <c r="AA50" s="15">
        <f t="shared" ref="AA50:AA60" si="120">+O50/100</f>
        <v>-8.8724183961865475E-4</v>
      </c>
      <c r="AB50" s="15">
        <f t="shared" ref="AB50:AB60" si="121">+P50/100</f>
        <v>-0.74223561662034665</v>
      </c>
      <c r="AC50" s="15">
        <f t="shared" ref="AC50:AC60" si="122">+Q50/100</f>
        <v>-0.42286337144740649</v>
      </c>
      <c r="AD50" s="15">
        <f t="shared" ref="AD50:AD60" si="123">+R50/100</f>
        <v>7.8384850750626039E-2</v>
      </c>
      <c r="AE50" s="15">
        <f t="shared" ref="AE50:AE60" si="124">+S50/100</f>
        <v>-0.39278369206593622</v>
      </c>
      <c r="AF50" s="15">
        <f t="shared" ref="AF50:AF60" si="125">+T50/100</f>
        <v>-0.15426216668103973</v>
      </c>
      <c r="AG50" s="15">
        <f t="shared" ref="AG50:AG60" si="126">+U50/100</f>
        <v>-0.70130134981287129</v>
      </c>
      <c r="AH50" s="15">
        <f t="shared" ref="AH50:AH60" si="127">+V50/100</f>
        <v>-0.2160809710898336</v>
      </c>
      <c r="AI50" s="15">
        <f t="shared" ref="AI50:AI60" si="128">+W50/100</f>
        <v>-0.23703422931121459</v>
      </c>
      <c r="AJ50" s="15">
        <f t="shared" ref="AJ50:AJ60" si="129">+X50/100</f>
        <v>-0.38072103316976003</v>
      </c>
      <c r="AK50" s="15">
        <f t="shared" ref="AK50:AK60" si="130">+Y50/100</f>
        <v>-0.91779503616709857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253" t="str">
        <f>+'8.คำนวณ'!E35</f>
        <v>เลย</v>
      </c>
      <c r="B51" s="14" t="str">
        <f>++'8.คำนวณ'!G35</f>
        <v>ภูหลวง,รพช.</v>
      </c>
      <c r="C51" s="264">
        <f>+'8.คำนวณ'!X35</f>
        <v>9070.1009119767623</v>
      </c>
      <c r="D51" s="264">
        <f>+'8.คำนวณ'!Y35</f>
        <v>9.6941972188375676</v>
      </c>
      <c r="E51" s="264">
        <f>+'8.คำนวณ'!Z35</f>
        <v>1129.3383159422265</v>
      </c>
      <c r="F51" s="264">
        <f>+'8.คำนวณ'!AA35</f>
        <v>446.37766567155961</v>
      </c>
      <c r="G51" s="264">
        <f>+'8.คำนวณ'!AB35</f>
        <v>551.72347488573769</v>
      </c>
      <c r="H51" s="264">
        <f>+'8.คำนวณ'!AC35</f>
        <v>528.94927783070375</v>
      </c>
      <c r="I51" s="264">
        <f>+'8.คำนวณ'!AD35</f>
        <v>673.05367063480981</v>
      </c>
      <c r="J51" s="264">
        <f>+'8.คำนวณ'!AE35</f>
        <v>129.92439345187503</v>
      </c>
      <c r="K51" s="264">
        <f>+'8.คำนวณ'!AF35</f>
        <v>299.1501882066591</v>
      </c>
      <c r="L51" s="264">
        <f>+'8.คำนวณ'!AG35</f>
        <v>92.960054621068196</v>
      </c>
      <c r="M51" s="264">
        <f>+'8.คำนวณ'!AH35</f>
        <v>32.605859032821407</v>
      </c>
      <c r="N51" s="14" t="str">
        <f t="shared" si="117"/>
        <v>ภูหลวง,รพช.</v>
      </c>
      <c r="O51" s="50">
        <f t="shared" ref="O51:Y51" si="133">+(C51-C61)*100/C61</f>
        <v>-14.514460407991121</v>
      </c>
      <c r="P51" s="50">
        <f t="shared" si="133"/>
        <v>-72.414353228748695</v>
      </c>
      <c r="Q51" s="50">
        <f t="shared" si="133"/>
        <v>-22.184187551671407</v>
      </c>
      <c r="R51" s="50">
        <f t="shared" si="133"/>
        <v>-24.393139709572456</v>
      </c>
      <c r="S51" s="50">
        <f t="shared" si="133"/>
        <v>-35.877489717665313</v>
      </c>
      <c r="T51" s="50">
        <f t="shared" si="133"/>
        <v>-26.786809491913097</v>
      </c>
      <c r="U51" s="50">
        <f t="shared" si="133"/>
        <v>15.532328982556878</v>
      </c>
      <c r="V51" s="50">
        <f t="shared" si="133"/>
        <v>-47.108057680826363</v>
      </c>
      <c r="W51" s="50">
        <f t="shared" si="133"/>
        <v>-13.019413340892088</v>
      </c>
      <c r="X51" s="50">
        <f t="shared" si="133"/>
        <v>75.714405686646799</v>
      </c>
      <c r="Y51" s="50">
        <f t="shared" si="133"/>
        <v>-89.277421473173007</v>
      </c>
      <c r="Z51" s="14" t="str">
        <f t="shared" si="119"/>
        <v>ภูหลวง,รพช.</v>
      </c>
      <c r="AA51" s="15">
        <f t="shared" si="120"/>
        <v>-0.14514460407991123</v>
      </c>
      <c r="AB51" s="15">
        <f t="shared" si="121"/>
        <v>-0.72414353228748696</v>
      </c>
      <c r="AC51" s="15">
        <f t="shared" si="122"/>
        <v>-0.22184187551671408</v>
      </c>
      <c r="AD51" s="15">
        <f t="shared" si="123"/>
        <v>-0.24393139709572456</v>
      </c>
      <c r="AE51" s="15">
        <f t="shared" si="124"/>
        <v>-0.35877489717665312</v>
      </c>
      <c r="AF51" s="15">
        <f t="shared" si="125"/>
        <v>-0.26786809491913099</v>
      </c>
      <c r="AG51" s="15">
        <f t="shared" si="126"/>
        <v>0.15532328982556878</v>
      </c>
      <c r="AH51" s="15">
        <f t="shared" si="127"/>
        <v>-0.47108057680826365</v>
      </c>
      <c r="AI51" s="15">
        <f t="shared" si="128"/>
        <v>-0.13019413340892089</v>
      </c>
      <c r="AJ51" s="15">
        <f t="shared" si="129"/>
        <v>0.75714405686646802</v>
      </c>
      <c r="AK51" s="15">
        <f t="shared" si="130"/>
        <v>-0.89277421473173002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Not OK</v>
      </c>
      <c r="AW51" s="16" t="str">
        <f t="shared" si="134"/>
        <v>OK</v>
      </c>
    </row>
    <row r="52" spans="1:49" ht="13.5" customHeight="1">
      <c r="A52" s="253" t="str">
        <f>+'8.คำนวณ'!E36</f>
        <v>หนองคาย</v>
      </c>
      <c r="B52" s="14" t="str">
        <f>++'8.คำนวณ'!G36</f>
        <v>สังคม,รพช.</v>
      </c>
      <c r="C52" s="264">
        <f>+'8.คำนวณ'!X36</f>
        <v>11943.369434096308</v>
      </c>
      <c r="D52" s="264">
        <f>+'8.คำนวณ'!Y36</f>
        <v>22.984581924144894</v>
      </c>
      <c r="E52" s="264">
        <f>+'8.คำนวณ'!Z36</f>
        <v>1339.0435968060171</v>
      </c>
      <c r="F52" s="264">
        <f>+'8.คำนวณ'!AA36</f>
        <v>634.66057801875468</v>
      </c>
      <c r="G52" s="264">
        <f>+'8.คำนวณ'!AB36</f>
        <v>928.76502332231985</v>
      </c>
      <c r="H52" s="264">
        <f>+'8.คำนวณ'!AC36</f>
        <v>680.17766490872566</v>
      </c>
      <c r="I52" s="264">
        <f>+'8.คำนวณ'!AD36</f>
        <v>399.55426875271843</v>
      </c>
      <c r="J52" s="264">
        <f>+'8.คำนวณ'!AE36</f>
        <v>77.392592393443081</v>
      </c>
      <c r="K52" s="264">
        <f>+'8.คำนวณ'!AF36</f>
        <v>468.43803458461559</v>
      </c>
      <c r="L52" s="264">
        <f>+'8.คำนวณ'!AG36</f>
        <v>1.635611491096706E-2</v>
      </c>
      <c r="M52" s="264">
        <f>+'8.คำนวณ'!AH36</f>
        <v>177.26470199822108</v>
      </c>
      <c r="N52" s="14" t="str">
        <f t="shared" si="117"/>
        <v>สังคม,รพช.</v>
      </c>
      <c r="O52" s="50">
        <f t="shared" ref="O52:Y52" si="135">+(C52-C61)*100/C61</f>
        <v>12.566044251200324</v>
      </c>
      <c r="P52" s="50">
        <f t="shared" si="135"/>
        <v>-34.595455009695272</v>
      </c>
      <c r="Q52" s="50">
        <f t="shared" si="135"/>
        <v>-7.7346762097082209</v>
      </c>
      <c r="R52" s="50">
        <f t="shared" si="135"/>
        <v>7.4979716601964856</v>
      </c>
      <c r="S52" s="50">
        <f t="shared" si="135"/>
        <v>7.9431045963597962</v>
      </c>
      <c r="T52" s="50">
        <f t="shared" si="135"/>
        <v>-5.8549107685016297</v>
      </c>
      <c r="U52" s="50">
        <f t="shared" si="135"/>
        <v>-31.414926865512026</v>
      </c>
      <c r="V52" s="50">
        <f t="shared" si="135"/>
        <v>-68.493641385968445</v>
      </c>
      <c r="W52" s="50">
        <f t="shared" si="135"/>
        <v>36.20253861736451</v>
      </c>
      <c r="X52" s="50">
        <f t="shared" si="135"/>
        <v>-99.969083441025944</v>
      </c>
      <c r="Y52" s="50">
        <f t="shared" si="135"/>
        <v>-41.705731926976334</v>
      </c>
      <c r="Z52" s="14" t="str">
        <f t="shared" si="119"/>
        <v>สังคม,รพช.</v>
      </c>
      <c r="AA52" s="15">
        <f t="shared" si="120"/>
        <v>0.12566044251200326</v>
      </c>
      <c r="AB52" s="15">
        <f t="shared" si="121"/>
        <v>-0.3459545500969527</v>
      </c>
      <c r="AC52" s="15">
        <f t="shared" si="122"/>
        <v>-7.7346762097082203E-2</v>
      </c>
      <c r="AD52" s="15">
        <f t="shared" si="123"/>
        <v>7.4979716601964855E-2</v>
      </c>
      <c r="AE52" s="15">
        <f t="shared" si="124"/>
        <v>7.9431045963597957E-2</v>
      </c>
      <c r="AF52" s="15">
        <f t="shared" si="125"/>
        <v>-5.8549107685016297E-2</v>
      </c>
      <c r="AG52" s="15">
        <f t="shared" si="126"/>
        <v>-0.31414926865512027</v>
      </c>
      <c r="AH52" s="15">
        <f t="shared" si="127"/>
        <v>-0.6849364138596844</v>
      </c>
      <c r="AI52" s="15">
        <f t="shared" si="128"/>
        <v>0.3620253861736451</v>
      </c>
      <c r="AJ52" s="15">
        <f t="shared" si="129"/>
        <v>-0.99969083441025941</v>
      </c>
      <c r="AK52" s="15">
        <f t="shared" si="130"/>
        <v>-0.41705731926976336</v>
      </c>
      <c r="AL52" s="14" t="str">
        <f t="shared" si="131"/>
        <v>สังคม,รพช.</v>
      </c>
      <c r="AM52" s="16" t="str">
        <f>+IF(AND(C52&lt;C63),"OK","Not OK")</f>
        <v>Not 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Not OK</v>
      </c>
      <c r="AV52" s="16" t="str">
        <f t="shared" si="136"/>
        <v>OK</v>
      </c>
      <c r="AW52" s="16" t="str">
        <f t="shared" si="136"/>
        <v>OK</v>
      </c>
    </row>
    <row r="53" spans="1:49" ht="13.5" customHeight="1">
      <c r="A53" s="253" t="str">
        <f>+'8.คำนวณ'!E37</f>
        <v>บึงกาฬ</v>
      </c>
      <c r="B53" s="14" t="str">
        <f>++'8.คำนวณ'!G37</f>
        <v>ศรีวิไล,รพช.</v>
      </c>
      <c r="C53" s="264">
        <f>+'8.คำนวณ'!X37</f>
        <v>11121.512160434793</v>
      </c>
      <c r="D53" s="264">
        <f>+'8.คำนวณ'!Y37</f>
        <v>17.604514122205465</v>
      </c>
      <c r="E53" s="264">
        <f>+'8.คำนวณ'!Z37</f>
        <v>1702.4243010053094</v>
      </c>
      <c r="F53" s="264">
        <f>+'8.คำนวณ'!AA37</f>
        <v>393.58223800837141</v>
      </c>
      <c r="G53" s="264">
        <f>+'8.คำนวณ'!AB37</f>
        <v>623.18698605309783</v>
      </c>
      <c r="H53" s="264">
        <f>+'8.คำนวณ'!AC37</f>
        <v>809.94346502601763</v>
      </c>
      <c r="I53" s="264">
        <f>+'8.คำนวณ'!AD37</f>
        <v>415.06089266154214</v>
      </c>
      <c r="J53" s="264">
        <f>+'8.คำนวณ'!AE37</f>
        <v>319.98861839628944</v>
      </c>
      <c r="K53" s="264">
        <f>+'8.คำนวณ'!AF37</f>
        <v>280.41478312672535</v>
      </c>
      <c r="L53" s="264">
        <f>+'8.คำนวณ'!AG37</f>
        <v>16.302152844376096</v>
      </c>
      <c r="M53" s="264">
        <f>+'8.คำนวณ'!AH37</f>
        <v>1666.3276907268028</v>
      </c>
      <c r="N53" s="14" t="str">
        <f t="shared" si="117"/>
        <v>ศรีวิไล,รพช.</v>
      </c>
      <c r="O53" s="50">
        <f>+(C53-C61)*100/C61</f>
        <v>4.8200540810358401</v>
      </c>
      <c r="P53" s="50">
        <f t="shared" ref="P53:Y53" si="137">+(D53-D61)*100/D61</f>
        <v>-49.904886687162183</v>
      </c>
      <c r="Q53" s="50">
        <f t="shared" si="137"/>
        <v>17.30367087030022</v>
      </c>
      <c r="R53" s="50">
        <f t="shared" si="137"/>
        <v>-33.335559616040392</v>
      </c>
      <c r="S53" s="50">
        <f t="shared" si="137"/>
        <v>-27.571843976218815</v>
      </c>
      <c r="T53" s="50">
        <f t="shared" si="137"/>
        <v>12.106297694405827</v>
      </c>
      <c r="U53" s="50">
        <f t="shared" si="137"/>
        <v>-28.753153439399835</v>
      </c>
      <c r="V53" s="50">
        <f t="shared" si="137"/>
        <v>30.266681239329269</v>
      </c>
      <c r="W53" s="50">
        <f t="shared" si="137"/>
        <v>-18.466899551473695</v>
      </c>
      <c r="X53" s="50">
        <f t="shared" si="137"/>
        <v>-69.185440884915138</v>
      </c>
      <c r="Y53" s="50">
        <f t="shared" si="137"/>
        <v>447.97910698377797</v>
      </c>
      <c r="Z53" s="14" t="str">
        <f t="shared" si="119"/>
        <v>ศรีวิไล,รพช.</v>
      </c>
      <c r="AA53" s="15">
        <f t="shared" si="120"/>
        <v>4.8200540810358398E-2</v>
      </c>
      <c r="AB53" s="15">
        <f t="shared" si="121"/>
        <v>-0.49904886687162181</v>
      </c>
      <c r="AC53" s="15">
        <f t="shared" si="122"/>
        <v>0.1730367087030022</v>
      </c>
      <c r="AD53" s="15">
        <f t="shared" si="123"/>
        <v>-0.33335559616040394</v>
      </c>
      <c r="AE53" s="15">
        <f t="shared" si="124"/>
        <v>-0.27571843976218813</v>
      </c>
      <c r="AF53" s="15">
        <f t="shared" si="125"/>
        <v>0.12106297694405826</v>
      </c>
      <c r="AG53" s="15">
        <f t="shared" si="126"/>
        <v>-0.28753153439399837</v>
      </c>
      <c r="AH53" s="15">
        <f t="shared" si="127"/>
        <v>0.30266681239329268</v>
      </c>
      <c r="AI53" s="15">
        <f t="shared" si="128"/>
        <v>-0.18466899551473695</v>
      </c>
      <c r="AJ53" s="15">
        <f t="shared" si="129"/>
        <v>-0.69185440884915139</v>
      </c>
      <c r="AK53" s="15">
        <f t="shared" si="130"/>
        <v>4.4797910698377796</v>
      </c>
      <c r="AL53" s="14" t="str">
        <f t="shared" si="131"/>
        <v>ศรีวิไล,รพช.</v>
      </c>
      <c r="AM53" s="16" t="str">
        <f>+IF(AND(C53&lt;C63),"OK","Not OK")</f>
        <v>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Not OK</v>
      </c>
    </row>
    <row r="54" spans="1:49" ht="13.5" customHeight="1">
      <c r="A54" s="253" t="str">
        <f>+'8.คำนวณ'!E38</f>
        <v>สกลนคร</v>
      </c>
      <c r="B54" s="14" t="str">
        <f>++'8.คำนวณ'!G38</f>
        <v>กุสุมาลย์,รพช.</v>
      </c>
      <c r="C54" s="264">
        <f>+'8.คำนวณ'!X38</f>
        <v>11600.127807875715</v>
      </c>
      <c r="D54" s="264">
        <f>+'8.คำนวณ'!Y38</f>
        <v>11.162475449726752</v>
      </c>
      <c r="E54" s="264">
        <f>+'8.คำนวณ'!Z38</f>
        <v>1658.0074835412872</v>
      </c>
      <c r="F54" s="264">
        <f>+'8.คำนวณ'!AA38</f>
        <v>1020.1440837243749</v>
      </c>
      <c r="G54" s="264">
        <f>+'8.คำนวณ'!AB38</f>
        <v>566.03959412869449</v>
      </c>
      <c r="H54" s="264">
        <f>+'8.คำนวณ'!AC38</f>
        <v>865.05524428527576</v>
      </c>
      <c r="I54" s="264">
        <f>+'8.คำนวณ'!AD38</f>
        <v>671.32421720717036</v>
      </c>
      <c r="J54" s="264">
        <f>+'8.คำนวณ'!AE38</f>
        <v>260.55416976508155</v>
      </c>
      <c r="K54" s="264">
        <f>+'8.คำนวณ'!AF38</f>
        <v>412.1815421763427</v>
      </c>
      <c r="L54" s="264">
        <f>+'8.คำนวณ'!AG38</f>
        <v>93.969435342760733</v>
      </c>
      <c r="M54" s="264">
        <f>+'8.คำนวณ'!AH38</f>
        <v>0</v>
      </c>
      <c r="N54" s="14" t="str">
        <f t="shared" si="117"/>
        <v>กุสุมาลย์,รพช.</v>
      </c>
      <c r="O54" s="50">
        <f>+(C54-C61)*100/C61</f>
        <v>9.3309980358753482</v>
      </c>
      <c r="P54" s="50">
        <f t="shared" ref="P54:Y54" si="139">+(D54-D61)*100/D61</f>
        <v>-68.236245054869016</v>
      </c>
      <c r="Q54" s="50">
        <f t="shared" si="139"/>
        <v>14.243178997722319</v>
      </c>
      <c r="R54" s="50">
        <f t="shared" si="139"/>
        <v>72.790659448016527</v>
      </c>
      <c r="S54" s="50">
        <f t="shared" si="139"/>
        <v>-34.213638993260766</v>
      </c>
      <c r="T54" s="50">
        <f t="shared" si="139"/>
        <v>19.734456694254419</v>
      </c>
      <c r="U54" s="50">
        <f t="shared" si="139"/>
        <v>15.23546145017481</v>
      </c>
      <c r="V54" s="50">
        <f t="shared" si="139"/>
        <v>6.0710444904984966</v>
      </c>
      <c r="W54" s="50">
        <f t="shared" si="139"/>
        <v>19.845461450243061</v>
      </c>
      <c r="X54" s="50">
        <f t="shared" si="139"/>
        <v>77.622351355856466</v>
      </c>
      <c r="Y54" s="50">
        <f t="shared" si="139"/>
        <v>-100</v>
      </c>
      <c r="Z54" s="14" t="str">
        <f t="shared" si="119"/>
        <v>กุสุมาลย์,รพช.</v>
      </c>
      <c r="AA54" s="15">
        <f t="shared" si="120"/>
        <v>9.3309980358753486E-2</v>
      </c>
      <c r="AB54" s="15">
        <f t="shared" si="121"/>
        <v>-0.68236245054869016</v>
      </c>
      <c r="AC54" s="15">
        <f t="shared" si="122"/>
        <v>0.14243178997722319</v>
      </c>
      <c r="AD54" s="15">
        <f t="shared" si="123"/>
        <v>0.72790659448016526</v>
      </c>
      <c r="AE54" s="15">
        <f t="shared" si="124"/>
        <v>-0.34213638993260764</v>
      </c>
      <c r="AF54" s="15">
        <f t="shared" si="125"/>
        <v>0.19734456694254418</v>
      </c>
      <c r="AG54" s="15">
        <f t="shared" si="126"/>
        <v>0.15235461450174811</v>
      </c>
      <c r="AH54" s="15">
        <f t="shared" si="127"/>
        <v>6.0710444904984964E-2</v>
      </c>
      <c r="AI54" s="15">
        <f t="shared" si="128"/>
        <v>0.1984546145024306</v>
      </c>
      <c r="AJ54" s="15">
        <f t="shared" si="129"/>
        <v>0.77622351355856467</v>
      </c>
      <c r="AK54" s="15">
        <f t="shared" si="130"/>
        <v>-1</v>
      </c>
      <c r="AL54" s="14" t="str">
        <f t="shared" si="131"/>
        <v>กุสุมาลย์,รพช.</v>
      </c>
      <c r="AM54" s="16" t="str">
        <f>+IF(AND(C54&lt;C63),"OK","Not OK")</f>
        <v>OK</v>
      </c>
      <c r="AN54" s="16" t="str">
        <f t="shared" ref="AN54:AW54" si="140">+IF(AND(D54&lt;D63),"OK","Not OK")</f>
        <v>OK</v>
      </c>
      <c r="AO54" s="16" t="str">
        <f t="shared" si="140"/>
        <v>OK</v>
      </c>
      <c r="AP54" s="16" t="str">
        <f t="shared" si="140"/>
        <v>Not OK</v>
      </c>
      <c r="AQ54" s="16" t="str">
        <f t="shared" si="140"/>
        <v>OK</v>
      </c>
      <c r="AR54" s="16" t="str">
        <f t="shared" si="140"/>
        <v>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253" t="str">
        <f>+'8.คำนวณ'!E39</f>
        <v>สกลนคร</v>
      </c>
      <c r="B55" s="14" t="str">
        <f>++'8.คำนวณ'!G39</f>
        <v>วาริชภูมิ,รพช.</v>
      </c>
      <c r="C55" s="264">
        <f>+'8.คำนวณ'!X39</f>
        <v>12267.066570978961</v>
      </c>
      <c r="D55" s="264">
        <f>+'8.คำนวณ'!Y39</f>
        <v>65.751454589155088</v>
      </c>
      <c r="E55" s="264">
        <f>+'8.คำนวณ'!Z39</f>
        <v>1909.6320104848326</v>
      </c>
      <c r="F55" s="264">
        <f>+'8.คำนวณ'!AA39</f>
        <v>751.60860214322327</v>
      </c>
      <c r="G55" s="264">
        <f>+'8.คำนวณ'!AB39</f>
        <v>875.45138747171313</v>
      </c>
      <c r="H55" s="264">
        <f>+'8.คำนวณ'!AC39</f>
        <v>1120.4262297683995</v>
      </c>
      <c r="I55" s="264">
        <f>+'8.คำนวณ'!AD39</f>
        <v>873.65902865642659</v>
      </c>
      <c r="J55" s="264">
        <f>+'8.คำนวณ'!AE39</f>
        <v>246.32781428422422</v>
      </c>
      <c r="K55" s="264">
        <f>+'8.คำนวณ'!AF39</f>
        <v>402.95888149690029</v>
      </c>
      <c r="L55" s="264">
        <f>+'8.คำนวณ'!AG39</f>
        <v>26.177559646091542</v>
      </c>
      <c r="M55" s="264">
        <f>+'8.คำนวณ'!AH39</f>
        <v>65.063104000290238</v>
      </c>
      <c r="N55" s="14" t="str">
        <f t="shared" si="117"/>
        <v>วาริชภูมิ,รพช.</v>
      </c>
      <c r="O55" s="50">
        <f>+(C55-C61)*100/C61</f>
        <v>15.616884002526877</v>
      </c>
      <c r="P55" s="50">
        <f t="shared" ref="P55:Y55" si="141">+(D55-D61)*100/D61</f>
        <v>87.101248308407676</v>
      </c>
      <c r="Q55" s="50">
        <f t="shared" si="141"/>
        <v>31.581089807648297</v>
      </c>
      <c r="R55" s="50">
        <f t="shared" si="141"/>
        <v>27.306473745348207</v>
      </c>
      <c r="S55" s="50">
        <f t="shared" si="141"/>
        <v>1.7468771044497016</v>
      </c>
      <c r="T55" s="50">
        <f t="shared" si="141"/>
        <v>55.080992541870927</v>
      </c>
      <c r="U55" s="50">
        <f t="shared" si="141"/>
        <v>49.967033419660012</v>
      </c>
      <c r="V55" s="50">
        <f t="shared" si="141"/>
        <v>0.27952564239025035</v>
      </c>
      <c r="W55" s="50">
        <f t="shared" si="141"/>
        <v>17.16389056016688</v>
      </c>
      <c r="X55" s="50">
        <f t="shared" si="141"/>
        <v>-50.518807736401179</v>
      </c>
      <c r="Y55" s="50">
        <f t="shared" si="141"/>
        <v>-78.603715327973191</v>
      </c>
      <c r="Z55" s="14" t="str">
        <f t="shared" si="119"/>
        <v>วาริชภูมิ,รพช.</v>
      </c>
      <c r="AA55" s="15">
        <f t="shared" si="120"/>
        <v>0.15616884002526876</v>
      </c>
      <c r="AB55" s="15">
        <f t="shared" si="121"/>
        <v>0.87101248308407675</v>
      </c>
      <c r="AC55" s="15">
        <f t="shared" si="122"/>
        <v>0.31581089807648299</v>
      </c>
      <c r="AD55" s="15">
        <f t="shared" si="123"/>
        <v>0.27306473745348209</v>
      </c>
      <c r="AE55" s="15">
        <f t="shared" si="124"/>
        <v>1.7468771044497015E-2</v>
      </c>
      <c r="AF55" s="15">
        <f t="shared" si="125"/>
        <v>0.55080992541870932</v>
      </c>
      <c r="AG55" s="15">
        <f t="shared" si="126"/>
        <v>0.49967033419660012</v>
      </c>
      <c r="AH55" s="15">
        <f t="shared" si="127"/>
        <v>2.7952564239025037E-3</v>
      </c>
      <c r="AI55" s="15">
        <f t="shared" si="128"/>
        <v>0.17163890560166881</v>
      </c>
      <c r="AJ55" s="15">
        <f t="shared" si="129"/>
        <v>-0.50518807736401183</v>
      </c>
      <c r="AK55" s="15">
        <f t="shared" si="130"/>
        <v>-0.78603715327973189</v>
      </c>
      <c r="AL55" s="14" t="str">
        <f t="shared" si="131"/>
        <v>วาริชภูมิ,รพช.</v>
      </c>
      <c r="AM55" s="16" t="str">
        <f>+IF(AND(C55&lt;C63),"OK","Not OK")</f>
        <v>Not OK</v>
      </c>
      <c r="AN55" s="16" t="str">
        <f t="shared" ref="AN55:AW55" si="142">+IF(AND(D55&lt;D63),"OK","Not OK")</f>
        <v>OK</v>
      </c>
      <c r="AO55" s="16" t="str">
        <f t="shared" si="142"/>
        <v>Not 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Not OK</v>
      </c>
      <c r="AS55" s="16" t="str">
        <f t="shared" si="142"/>
        <v>Not OK</v>
      </c>
      <c r="AT55" s="16" t="str">
        <f t="shared" si="142"/>
        <v>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253" t="str">
        <f>+'8.คำนวณ'!E40</f>
        <v>สกลนคร</v>
      </c>
      <c r="B56" s="14" t="str">
        <f>++'8.คำนวณ'!G40</f>
        <v>คำตากล้า,รพช.</v>
      </c>
      <c r="C56" s="264">
        <f>+'8.คำนวณ'!X40</f>
        <v>10161.235668022628</v>
      </c>
      <c r="D56" s="264">
        <f>+'8.คำนวณ'!Y40</f>
        <v>27.384752031561813</v>
      </c>
      <c r="E56" s="264">
        <f>+'8.คำนวณ'!Z40</f>
        <v>1500.2549360444325</v>
      </c>
      <c r="F56" s="264">
        <f>+'8.คำนวณ'!AA40</f>
        <v>806.29910890928534</v>
      </c>
      <c r="G56" s="264">
        <f>+'8.คำนวณ'!AB40</f>
        <v>1002.4322172550105</v>
      </c>
      <c r="H56" s="264">
        <f>+'8.คำนวณ'!AC40</f>
        <v>766.90764364259132</v>
      </c>
      <c r="I56" s="264">
        <f>+'8.คำนวณ'!AD40</f>
        <v>957.59819840383443</v>
      </c>
      <c r="J56" s="264">
        <f>+'8.คำนวณ'!AE40</f>
        <v>730.73276620477611</v>
      </c>
      <c r="K56" s="264">
        <f>+'8.คำนวณ'!AF40</f>
        <v>225.79014512553454</v>
      </c>
      <c r="L56" s="264">
        <f>+'8.คำนวณ'!AG40</f>
        <v>21.149552627373421</v>
      </c>
      <c r="M56" s="264">
        <f>+'8.คำนวณ'!AH40</f>
        <v>21.31814182244074</v>
      </c>
      <c r="N56" s="14" t="str">
        <f t="shared" si="117"/>
        <v>คำตากล้า,รพช.</v>
      </c>
      <c r="O56" s="50">
        <f t="shared" ref="O56:Y56" si="143">+(C56-C61)*100/C61</f>
        <v>-4.2305347611432857</v>
      </c>
      <c r="P56" s="50">
        <f t="shared" si="143"/>
        <v>-22.074403954456169</v>
      </c>
      <c r="Q56" s="50">
        <f t="shared" si="143"/>
        <v>3.373413511177648</v>
      </c>
      <c r="R56" s="50">
        <f t="shared" si="143"/>
        <v>36.569879650868607</v>
      </c>
      <c r="S56" s="50">
        <f t="shared" si="143"/>
        <v>16.504867173886495</v>
      </c>
      <c r="T56" s="50">
        <f t="shared" si="143"/>
        <v>6.1496021818632478</v>
      </c>
      <c r="U56" s="50">
        <f t="shared" si="143"/>
        <v>64.375524446287287</v>
      </c>
      <c r="V56" s="50">
        <f t="shared" si="143"/>
        <v>197.47974413403296</v>
      </c>
      <c r="W56" s="50">
        <f t="shared" si="143"/>
        <v>-34.349500488039688</v>
      </c>
      <c r="X56" s="50">
        <f t="shared" si="143"/>
        <v>-60.022817482132453</v>
      </c>
      <c r="Y56" s="50">
        <f t="shared" si="143"/>
        <v>-92.989436361512233</v>
      </c>
      <c r="Z56" s="14" t="str">
        <f t="shared" si="119"/>
        <v>คำตากล้า,รพช.</v>
      </c>
      <c r="AA56" s="15">
        <f t="shared" si="120"/>
        <v>-4.2305347611432856E-2</v>
      </c>
      <c r="AB56" s="15">
        <f t="shared" si="121"/>
        <v>-0.2207440395445617</v>
      </c>
      <c r="AC56" s="15">
        <f t="shared" si="122"/>
        <v>3.3734135111776482E-2</v>
      </c>
      <c r="AD56" s="15">
        <f t="shared" si="123"/>
        <v>0.36569879650868609</v>
      </c>
      <c r="AE56" s="15">
        <f t="shared" si="124"/>
        <v>0.16504867173886495</v>
      </c>
      <c r="AF56" s="15">
        <f t="shared" si="125"/>
        <v>6.1496021818632479E-2</v>
      </c>
      <c r="AG56" s="15">
        <f t="shared" si="126"/>
        <v>0.64375524446287291</v>
      </c>
      <c r="AH56" s="15">
        <f t="shared" si="127"/>
        <v>1.9747974413403295</v>
      </c>
      <c r="AI56" s="15">
        <f t="shared" si="128"/>
        <v>-0.34349500488039686</v>
      </c>
      <c r="AJ56" s="15">
        <f t="shared" si="129"/>
        <v>-0.60022817482132451</v>
      </c>
      <c r="AK56" s="15">
        <f t="shared" si="130"/>
        <v>-0.92989436361512234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Not OK</v>
      </c>
      <c r="AT56" s="16" t="str">
        <f t="shared" si="144"/>
        <v>Not 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253" t="str">
        <f>+'8.คำนวณ'!E41</f>
        <v>นครพนม</v>
      </c>
      <c r="B57" s="14" t="str">
        <f>++'8.คำนวณ'!G41</f>
        <v>บ้านแพง,รพช.</v>
      </c>
      <c r="C57" s="264">
        <f>+'8.คำนวณ'!X41</f>
        <v>8855.3466825362284</v>
      </c>
      <c r="D57" s="264">
        <f>+'8.คำนวณ'!Y41</f>
        <v>16.394740845029553</v>
      </c>
      <c r="E57" s="264">
        <f>+'8.คำนวณ'!Z41</f>
        <v>1352.0045236745661</v>
      </c>
      <c r="F57" s="264">
        <f>+'8.คำนวณ'!AA41</f>
        <v>241.05034599420327</v>
      </c>
      <c r="G57" s="264">
        <f>+'8.คำนวณ'!AB41</f>
        <v>1006.4166376244866</v>
      </c>
      <c r="H57" s="264">
        <f>+'8.คำนวณ'!AC41</f>
        <v>597.66948147212395</v>
      </c>
      <c r="I57" s="264">
        <f>+'8.คำนวณ'!AD41</f>
        <v>285.93660000786844</v>
      </c>
      <c r="J57" s="264">
        <f>+'8.คำนวณ'!AE41</f>
        <v>139.18167763554058</v>
      </c>
      <c r="K57" s="264">
        <f>+'8.คำนวณ'!AF41</f>
        <v>289.87964405363658</v>
      </c>
      <c r="L57" s="264">
        <f>+'8.คำนวณ'!AG41</f>
        <v>60.824293407088312</v>
      </c>
      <c r="M57" s="264">
        <f>+'8.คำนวณ'!AH41</f>
        <v>416.03944321880562</v>
      </c>
      <c r="N57" s="14" t="str">
        <f t="shared" si="117"/>
        <v>บ้านแพง,รพช.</v>
      </c>
      <c r="O57" s="50">
        <f t="shared" ref="O57:Y57" si="145">+(C57-C61)*100/C61</f>
        <v>-16.538515196526991</v>
      </c>
      <c r="P57" s="50">
        <f t="shared" si="145"/>
        <v>-53.347397453564298</v>
      </c>
      <c r="Q57" s="50">
        <f t="shared" si="145"/>
        <v>-6.8416178231094733</v>
      </c>
      <c r="R57" s="50">
        <f t="shared" si="145"/>
        <v>-59.171210313302794</v>
      </c>
      <c r="S57" s="50">
        <f t="shared" si="145"/>
        <v>16.967945233350591</v>
      </c>
      <c r="T57" s="50">
        <f t="shared" si="145"/>
        <v>-17.27507448853509</v>
      </c>
      <c r="U57" s="50">
        <f t="shared" si="145"/>
        <v>-50.917849821537999</v>
      </c>
      <c r="V57" s="50">
        <f t="shared" si="145"/>
        <v>-43.339437115697457</v>
      </c>
      <c r="W57" s="50">
        <f t="shared" si="145"/>
        <v>-15.714906778195267</v>
      </c>
      <c r="X57" s="50">
        <f t="shared" si="145"/>
        <v>14.970936827682557</v>
      </c>
      <c r="Y57" s="50">
        <f t="shared" si="145"/>
        <v>36.816380015644327</v>
      </c>
      <c r="Z57" s="14" t="str">
        <f t="shared" si="119"/>
        <v>บ้านแพง,รพช.</v>
      </c>
      <c r="AA57" s="15">
        <f t="shared" si="120"/>
        <v>-0.1653851519652699</v>
      </c>
      <c r="AB57" s="15">
        <f t="shared" si="121"/>
        <v>-0.53347397453564294</v>
      </c>
      <c r="AC57" s="15">
        <f t="shared" si="122"/>
        <v>-6.8416178231094735E-2</v>
      </c>
      <c r="AD57" s="15">
        <f t="shared" si="123"/>
        <v>-0.59171210313302791</v>
      </c>
      <c r="AE57" s="15">
        <f t="shared" si="124"/>
        <v>0.1696794523335059</v>
      </c>
      <c r="AF57" s="15">
        <f t="shared" si="125"/>
        <v>-0.17275074488535089</v>
      </c>
      <c r="AG57" s="15">
        <f t="shared" si="126"/>
        <v>-0.50917849821537997</v>
      </c>
      <c r="AH57" s="15">
        <f t="shared" si="127"/>
        <v>-0.43339437115697454</v>
      </c>
      <c r="AI57" s="15">
        <f t="shared" si="128"/>
        <v>-0.15714906778195267</v>
      </c>
      <c r="AJ57" s="15">
        <f t="shared" si="129"/>
        <v>0.14970936827682557</v>
      </c>
      <c r="AK57" s="15">
        <f t="shared" si="130"/>
        <v>0.36816380015644329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OK</v>
      </c>
      <c r="AR57" s="16" t="str">
        <f t="shared" si="146"/>
        <v>OK</v>
      </c>
      <c r="AS57" s="16" t="str">
        <f t="shared" si="146"/>
        <v>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253" t="str">
        <f>+'8.คำนวณ'!E42</f>
        <v>นครพนม</v>
      </c>
      <c r="B58" s="14" t="str">
        <f>++'8.คำนวณ'!G42</f>
        <v>นาหว้า,รพช.</v>
      </c>
      <c r="C58" s="264">
        <f>+'8.คำนวณ'!X42</f>
        <v>8755.9339077542991</v>
      </c>
      <c r="D58" s="264">
        <f>+'8.คำนวณ'!Y42</f>
        <v>20.801155535335557</v>
      </c>
      <c r="E58" s="264">
        <f>+'8.คำนวณ'!Z42</f>
        <v>1588.320974226868</v>
      </c>
      <c r="F58" s="264">
        <f>+'8.คำนวณ'!AA42</f>
        <v>295.9544534140507</v>
      </c>
      <c r="G58" s="264">
        <f>+'8.คำนวณ'!AB42</f>
        <v>1076.4971123666373</v>
      </c>
      <c r="H58" s="264">
        <f>+'8.คำนวณ'!AC42</f>
        <v>642.10256691365146</v>
      </c>
      <c r="I58" s="264">
        <f>+'8.คำนวณ'!AD42</f>
        <v>1000.0972773135715</v>
      </c>
      <c r="J58" s="264">
        <f>+'8.คำนวณ'!AE42</f>
        <v>308.80065949364126</v>
      </c>
      <c r="K58" s="264">
        <f>+'8.คำนวณ'!AF42</f>
        <v>201.38998141191587</v>
      </c>
      <c r="L58" s="264">
        <f>+'8.คำนวณ'!AG42</f>
        <v>88.733067481562756</v>
      </c>
      <c r="M58" s="264">
        <f>+'8.คำนวณ'!AH42</f>
        <v>355.0907361313478</v>
      </c>
      <c r="N58" s="14" t="str">
        <f t="shared" si="117"/>
        <v>นาหว้า,รพช.</v>
      </c>
      <c r="O58" s="50">
        <f t="shared" ref="O58:Y58" si="147">+(C58-C61)*100/C61</f>
        <v>-17.475478828690147</v>
      </c>
      <c r="P58" s="50">
        <f t="shared" si="147"/>
        <v>-40.808576916858776</v>
      </c>
      <c r="Q58" s="50">
        <f t="shared" si="147"/>
        <v>9.4415068482519562</v>
      </c>
      <c r="R58" s="50">
        <f t="shared" si="147"/>
        <v>-49.871625010759018</v>
      </c>
      <c r="S58" s="50">
        <f t="shared" si="147"/>
        <v>25.112851453219363</v>
      </c>
      <c r="T58" s="50">
        <f t="shared" si="147"/>
        <v>-11.124980168274302</v>
      </c>
      <c r="U58" s="50">
        <f t="shared" si="147"/>
        <v>71.670659708567882</v>
      </c>
      <c r="V58" s="50">
        <f t="shared" si="147"/>
        <v>25.712087130969302</v>
      </c>
      <c r="W58" s="50">
        <f t="shared" si="147"/>
        <v>-41.444065820295712</v>
      </c>
      <c r="X58" s="50">
        <f t="shared" si="147"/>
        <v>67.724495008442815</v>
      </c>
      <c r="Y58" s="50">
        <f t="shared" si="147"/>
        <v>16.773132659517451</v>
      </c>
      <c r="Z58" s="14" t="str">
        <f t="shared" si="119"/>
        <v>นาหว้า,รพช.</v>
      </c>
      <c r="AA58" s="15">
        <f t="shared" si="120"/>
        <v>-0.17475478828690147</v>
      </c>
      <c r="AB58" s="15">
        <f t="shared" si="121"/>
        <v>-0.40808576916858774</v>
      </c>
      <c r="AC58" s="15">
        <f t="shared" si="122"/>
        <v>9.4415068482519557E-2</v>
      </c>
      <c r="AD58" s="15">
        <f t="shared" si="123"/>
        <v>-0.49871625010759019</v>
      </c>
      <c r="AE58" s="15">
        <f t="shared" si="124"/>
        <v>0.25112851453219365</v>
      </c>
      <c r="AF58" s="15">
        <f t="shared" si="125"/>
        <v>-0.11124980168274302</v>
      </c>
      <c r="AG58" s="15">
        <f t="shared" si="126"/>
        <v>0.71670659708567885</v>
      </c>
      <c r="AH58" s="15">
        <f t="shared" si="127"/>
        <v>0.25712087130969302</v>
      </c>
      <c r="AI58" s="15">
        <f t="shared" si="128"/>
        <v>-0.41444065820295711</v>
      </c>
      <c r="AJ58" s="15">
        <f t="shared" si="129"/>
        <v>0.6772449500844282</v>
      </c>
      <c r="AK58" s="15">
        <f t="shared" si="130"/>
        <v>0.16773132659517451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Not OK</v>
      </c>
      <c r="AT58" s="16" t="str">
        <f t="shared" si="148"/>
        <v>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253" t="str">
        <f>+'8.คำนวณ'!E43</f>
        <v>เลย</v>
      </c>
      <c r="B59" s="14" t="str">
        <f>++'8.คำนวณ'!G43</f>
        <v>เอราวัณ,รพช.</v>
      </c>
      <c r="C59" s="264">
        <f>+'8.คำนวณ'!X43</f>
        <v>10241.647384485226</v>
      </c>
      <c r="D59" s="264">
        <f>+'8.คำนวณ'!Y43</f>
        <v>30.212174027263522</v>
      </c>
      <c r="E59" s="264">
        <f>+'8.คำนวณ'!Z43</f>
        <v>1130.6781957810244</v>
      </c>
      <c r="F59" s="264">
        <f>+'8.คำนวณ'!AA43</f>
        <v>449.35451360175011</v>
      </c>
      <c r="G59" s="264">
        <f>+'8.คำนวณ'!AB43</f>
        <v>850.26881473640049</v>
      </c>
      <c r="H59" s="264">
        <f>+'8.คำนวณ'!AC43</f>
        <v>436.00159530405756</v>
      </c>
      <c r="I59" s="264">
        <f>+'8.คำนวณ'!AD43</f>
        <v>282.78935365821792</v>
      </c>
      <c r="J59" s="264">
        <f>+'8.คำนวณ'!AE43</f>
        <v>243.60022838483053</v>
      </c>
      <c r="K59" s="264">
        <f>+'8.คำนวณ'!AF43</f>
        <v>385.85414443610341</v>
      </c>
      <c r="L59" s="264">
        <f>+'8.คำนวณ'!AG43</f>
        <v>11.131906716731482</v>
      </c>
      <c r="M59" s="264">
        <f>+'8.คำนวณ'!AH43</f>
        <v>274.49681539457816</v>
      </c>
      <c r="N59" s="14" t="str">
        <f t="shared" si="117"/>
        <v>เอราวัณ,รพช.</v>
      </c>
      <c r="O59" s="50">
        <f t="shared" ref="O59:Y59" si="149">+(C59-C61)*100/C61</f>
        <v>-3.4726557653045593</v>
      </c>
      <c r="P59" s="50">
        <f t="shared" si="149"/>
        <v>-14.028738832734385</v>
      </c>
      <c r="Q59" s="50">
        <f t="shared" si="149"/>
        <v>-22.091864607547965</v>
      </c>
      <c r="R59" s="50">
        <f t="shared" si="149"/>
        <v>-23.888925133278292</v>
      </c>
      <c r="S59" s="50">
        <f t="shared" si="149"/>
        <v>-1.1798966375777629</v>
      </c>
      <c r="T59" s="50">
        <f t="shared" si="149"/>
        <v>-39.651930351925962</v>
      </c>
      <c r="U59" s="50">
        <f t="shared" si="149"/>
        <v>-51.458087125814238</v>
      </c>
      <c r="V59" s="50">
        <f t="shared" si="149"/>
        <v>-0.830868735665938</v>
      </c>
      <c r="W59" s="50">
        <f t="shared" si="149"/>
        <v>12.19053562725904</v>
      </c>
      <c r="X59" s="50">
        <f t="shared" si="149"/>
        <v>-78.958312999459508</v>
      </c>
      <c r="Y59" s="50">
        <f t="shared" si="149"/>
        <v>-9.7305286307738221</v>
      </c>
      <c r="Z59" s="14" t="str">
        <f t="shared" si="119"/>
        <v>เอราวัณ,รพช.</v>
      </c>
      <c r="AA59" s="15">
        <f t="shared" si="120"/>
        <v>-3.4726557653045595E-2</v>
      </c>
      <c r="AB59" s="15">
        <f t="shared" si="121"/>
        <v>-0.14028738832734386</v>
      </c>
      <c r="AC59" s="15">
        <f t="shared" si="122"/>
        <v>-0.22091864607547965</v>
      </c>
      <c r="AD59" s="15">
        <f t="shared" si="123"/>
        <v>-0.23888925133278291</v>
      </c>
      <c r="AE59" s="15">
        <f t="shared" si="124"/>
        <v>-1.1798966375777629E-2</v>
      </c>
      <c r="AF59" s="15">
        <f t="shared" si="125"/>
        <v>-0.39651930351925962</v>
      </c>
      <c r="AG59" s="15">
        <f t="shared" si="126"/>
        <v>-0.51458087125814234</v>
      </c>
      <c r="AH59" s="15">
        <f t="shared" si="127"/>
        <v>-8.3086873566593795E-3</v>
      </c>
      <c r="AI59" s="15">
        <f t="shared" si="128"/>
        <v>0.1219053562725904</v>
      </c>
      <c r="AJ59" s="15">
        <f t="shared" si="129"/>
        <v>-0.78958312999459512</v>
      </c>
      <c r="AK59" s="15">
        <f t="shared" si="130"/>
        <v>-9.7305286307738215E-2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OK</v>
      </c>
      <c r="AP59" s="16" t="str">
        <f t="shared" si="150"/>
        <v>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OK</v>
      </c>
      <c r="AU59" s="16" t="str">
        <f t="shared" si="150"/>
        <v>OK</v>
      </c>
      <c r="AV59" s="16" t="str">
        <f t="shared" si="150"/>
        <v>OK</v>
      </c>
      <c r="AW59" s="16" t="str">
        <f t="shared" si="150"/>
        <v>OK</v>
      </c>
    </row>
    <row r="60" spans="1:49" ht="13.5" customHeight="1">
      <c r="A60" s="253" t="str">
        <f>+'8.คำนวณ'!E44</f>
        <v>หนองบัวลำภู</v>
      </c>
      <c r="B60" s="14" t="str">
        <f>++'8.คำนวณ'!G44</f>
        <v>นาวังฯ,รพช.</v>
      </c>
      <c r="C60" s="264">
        <f>+'8.คำนวณ'!X44</f>
        <v>11117.62807948143</v>
      </c>
      <c r="D60" s="264">
        <f>+'8.คำนวณ'!Y44</f>
        <v>126.37359802520815</v>
      </c>
      <c r="E60" s="264">
        <f>+'8.คำนวณ'!Z44</f>
        <v>1758.1019060788669</v>
      </c>
      <c r="F60" s="264">
        <f>+'8.คำนวณ'!AA44</f>
        <v>785.43515357044498</v>
      </c>
      <c r="G60" s="264">
        <f>+'8.คำนวณ'!AB44</f>
        <v>1531.0724267691844</v>
      </c>
      <c r="H60" s="264">
        <f>+'8.คำนวณ'!AC44</f>
        <v>779.33746503932707</v>
      </c>
      <c r="I60" s="264">
        <f>+'8.คำนวณ'!AD44</f>
        <v>815.5707898775529</v>
      </c>
      <c r="J60" s="264">
        <f>+'8.คำนวณ'!AE44</f>
        <v>205.60460662050727</v>
      </c>
      <c r="K60" s="264">
        <f>+'8.คำนวณ'!AF44</f>
        <v>395.18478343354275</v>
      </c>
      <c r="L60" s="264">
        <f>+'8.คำนวณ'!AG44</f>
        <v>81.846184796140577</v>
      </c>
      <c r="M60" s="264">
        <f>+'8.คำนวณ'!AH44</f>
        <v>299.54716049447228</v>
      </c>
      <c r="N60" s="14" t="str">
        <f t="shared" si="117"/>
        <v>นาวังฯ,รพช.</v>
      </c>
      <c r="O60" s="50">
        <f t="shared" ref="O60:Y60" si="151">+(C60-C61)*100/C61</f>
        <v>4.7834466872108337</v>
      </c>
      <c r="P60" s="50">
        <f t="shared" si="151"/>
        <v>259.60661389902191</v>
      </c>
      <c r="Q60" s="50">
        <f t="shared" si="151"/>
        <v>21.140074906907529</v>
      </c>
      <c r="R60" s="50">
        <f t="shared" si="151"/>
        <v>33.035970412743552</v>
      </c>
      <c r="S60" s="50">
        <f t="shared" si="151"/>
        <v>77.944589812565994</v>
      </c>
      <c r="T60" s="50">
        <f t="shared" si="151"/>
        <v>7.8700448028133305</v>
      </c>
      <c r="U60" s="50">
        <f t="shared" si="151"/>
        <v>39.995957106699095</v>
      </c>
      <c r="V60" s="50">
        <f t="shared" si="151"/>
        <v>-16.298804981865295</v>
      </c>
      <c r="W60" s="50">
        <f t="shared" si="151"/>
        <v>14.90350217682699</v>
      </c>
      <c r="X60" s="50">
        <f t="shared" si="151"/>
        <v>54.706812273256929</v>
      </c>
      <c r="Y60" s="50">
        <f t="shared" si="151"/>
        <v>-1.492613715317969</v>
      </c>
      <c r="Z60" s="14" t="str">
        <f t="shared" si="119"/>
        <v>นาวังฯ,รพช.</v>
      </c>
      <c r="AA60" s="15">
        <f t="shared" si="120"/>
        <v>4.7834466872108336E-2</v>
      </c>
      <c r="AB60" s="15">
        <f t="shared" si="121"/>
        <v>2.5960661389902189</v>
      </c>
      <c r="AC60" s="15">
        <f t="shared" si="122"/>
        <v>0.2114007490690753</v>
      </c>
      <c r="AD60" s="15">
        <f t="shared" si="123"/>
        <v>0.33035970412743554</v>
      </c>
      <c r="AE60" s="15">
        <f t="shared" si="124"/>
        <v>0.7794458981256599</v>
      </c>
      <c r="AF60" s="15">
        <f t="shared" si="125"/>
        <v>7.8700448028133307E-2</v>
      </c>
      <c r="AG60" s="15">
        <f t="shared" si="126"/>
        <v>0.39995957106699093</v>
      </c>
      <c r="AH60" s="15">
        <f t="shared" si="127"/>
        <v>-0.16298804981865295</v>
      </c>
      <c r="AI60" s="15">
        <f t="shared" si="128"/>
        <v>0.14903502176826991</v>
      </c>
      <c r="AJ60" s="15">
        <f t="shared" si="129"/>
        <v>0.54706812273256933</v>
      </c>
      <c r="AK60" s="15">
        <f t="shared" si="130"/>
        <v>-1.492613715317969E-2</v>
      </c>
      <c r="AL60" s="14" t="str">
        <f t="shared" si="131"/>
        <v>นาวังฯ,รพช.</v>
      </c>
      <c r="AM60" s="16" t="str">
        <f>+IF(AND(C60&lt;C63),"OK","Not OK")</f>
        <v>OK</v>
      </c>
      <c r="AN60" s="16" t="str">
        <f t="shared" ref="AN60:AW60" si="152">+IF(AND(D60&lt;D63),"OK","Not OK")</f>
        <v>Not OK</v>
      </c>
      <c r="AO60" s="16" t="str">
        <f t="shared" si="152"/>
        <v>Not 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OK</v>
      </c>
      <c r="AV60" s="16" t="str">
        <f t="shared" si="152"/>
        <v>OK</v>
      </c>
      <c r="AW60" s="16" t="str">
        <f t="shared" si="152"/>
        <v>OK</v>
      </c>
    </row>
    <row r="61" spans="1:49" ht="13.5" customHeight="1">
      <c r="B61" s="18" t="s">
        <v>143</v>
      </c>
      <c r="C61" s="19">
        <f>AVERAGE(C49:C60)</f>
        <v>10610.099620666871</v>
      </c>
      <c r="D61" s="19">
        <f t="shared" ref="D61:M61" si="153">AVERAGE(D49:D60)</f>
        <v>35.142178464129707</v>
      </c>
      <c r="E61" s="19">
        <f t="shared" si="153"/>
        <v>1451.2966971746673</v>
      </c>
      <c r="F61" s="19">
        <f t="shared" si="153"/>
        <v>590.39307274088026</v>
      </c>
      <c r="G61" s="19">
        <f t="shared" si="153"/>
        <v>860.42089190905199</v>
      </c>
      <c r="H61" s="19">
        <f t="shared" si="153"/>
        <v>722.47811379327561</v>
      </c>
      <c r="I61" s="19">
        <f t="shared" si="153"/>
        <v>582.56738746816723</v>
      </c>
      <c r="J61" s="19">
        <f t="shared" si="153"/>
        <v>245.64118418615286</v>
      </c>
      <c r="K61" s="19">
        <f t="shared" si="153"/>
        <v>343.92753566848296</v>
      </c>
      <c r="L61" s="19">
        <f t="shared" si="153"/>
        <v>52.904060004530741</v>
      </c>
      <c r="M61" s="19">
        <f t="shared" si="153"/>
        <v>304.08598968283871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267</v>
      </c>
      <c r="C62" s="21">
        <f>+STDEV(C49:C61)</f>
        <v>1161.9623547282622</v>
      </c>
      <c r="D62" s="21">
        <f t="shared" ref="D62:M62" si="154">+STDEV(D49:D61)</f>
        <v>33.052144584645738</v>
      </c>
      <c r="E62" s="21">
        <f t="shared" si="154"/>
        <v>294.41656436520918</v>
      </c>
      <c r="F62" s="21">
        <f t="shared" si="154"/>
        <v>221.47931397654878</v>
      </c>
      <c r="G62" s="21">
        <f t="shared" si="154"/>
        <v>273.89949608458915</v>
      </c>
      <c r="H62" s="21">
        <f t="shared" si="154"/>
        <v>173.04721010806443</v>
      </c>
      <c r="I62" s="21">
        <f t="shared" si="154"/>
        <v>273.26918165166381</v>
      </c>
      <c r="J62" s="21">
        <f t="shared" si="154"/>
        <v>164.77292727073743</v>
      </c>
      <c r="K62" s="21">
        <f t="shared" si="154"/>
        <v>92.811982012913504</v>
      </c>
      <c r="L62" s="21">
        <f t="shared" si="154"/>
        <v>37.225712815213086</v>
      </c>
      <c r="M62" s="21">
        <f t="shared" si="154"/>
        <v>434.84822880350094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268</v>
      </c>
      <c r="C63" s="21">
        <f>+C61+C62</f>
        <v>11772.061975395134</v>
      </c>
      <c r="D63" s="21">
        <f t="shared" ref="D63:M63" si="155">+D61+D62</f>
        <v>68.194323048775445</v>
      </c>
      <c r="E63" s="21">
        <f t="shared" si="155"/>
        <v>1745.7132615398764</v>
      </c>
      <c r="F63" s="21">
        <f t="shared" si="155"/>
        <v>811.87238671742898</v>
      </c>
      <c r="G63" s="21">
        <f t="shared" si="155"/>
        <v>1134.3203879936411</v>
      </c>
      <c r="H63" s="21">
        <f t="shared" si="155"/>
        <v>895.52532390134002</v>
      </c>
      <c r="I63" s="21">
        <f t="shared" si="155"/>
        <v>855.83656911983098</v>
      </c>
      <c r="J63" s="21">
        <f t="shared" si="155"/>
        <v>410.41411145689028</v>
      </c>
      <c r="K63" s="21">
        <f t="shared" si="155"/>
        <v>436.73951768139648</v>
      </c>
      <c r="L63" s="21">
        <f t="shared" si="155"/>
        <v>90.129772819743835</v>
      </c>
      <c r="M63" s="21">
        <f t="shared" si="155"/>
        <v>738.93421848633966</v>
      </c>
      <c r="N63" s="23"/>
      <c r="O63" s="51"/>
      <c r="P63" s="51"/>
      <c r="Q63" s="51"/>
      <c r="R63" s="51"/>
      <c r="S63" s="51"/>
      <c r="T63" s="51"/>
      <c r="U63" s="51"/>
      <c r="V63" s="173"/>
      <c r="W63" s="173"/>
      <c r="X63" s="173"/>
      <c r="Y63" s="17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430" t="s">
        <v>148</v>
      </c>
      <c r="C64" s="442" t="s">
        <v>247</v>
      </c>
      <c r="D64" s="443"/>
      <c r="E64" s="443"/>
      <c r="F64" s="443"/>
      <c r="G64" s="443"/>
      <c r="H64" s="443"/>
      <c r="I64" s="443"/>
      <c r="J64" s="443"/>
      <c r="K64" s="443"/>
      <c r="L64" s="443"/>
      <c r="M64" s="444"/>
      <c r="N64" s="430" t="s">
        <v>148</v>
      </c>
      <c r="O64" s="442" t="s">
        <v>718</v>
      </c>
      <c r="P64" s="443"/>
      <c r="Q64" s="443"/>
      <c r="R64" s="443"/>
      <c r="S64" s="443"/>
      <c r="T64" s="443"/>
      <c r="U64" s="443"/>
      <c r="V64" s="443"/>
      <c r="W64" s="443"/>
      <c r="X64" s="443"/>
      <c r="Y64" s="444"/>
      <c r="Z64" s="430" t="s">
        <v>148</v>
      </c>
      <c r="AA64" s="442" t="s">
        <v>718</v>
      </c>
      <c r="AB64" s="443"/>
      <c r="AC64" s="443"/>
      <c r="AD64" s="443"/>
      <c r="AE64" s="443"/>
      <c r="AF64" s="443"/>
      <c r="AG64" s="443"/>
      <c r="AH64" s="443"/>
      <c r="AI64" s="443"/>
      <c r="AJ64" s="443"/>
      <c r="AK64" s="444"/>
      <c r="AL64" s="430" t="s">
        <v>148</v>
      </c>
      <c r="AM64" s="442" t="s">
        <v>719</v>
      </c>
      <c r="AN64" s="443"/>
      <c r="AO64" s="443"/>
      <c r="AP64" s="443"/>
      <c r="AQ64" s="443"/>
      <c r="AR64" s="443"/>
      <c r="AS64" s="443"/>
      <c r="AT64" s="443"/>
      <c r="AU64" s="443"/>
      <c r="AV64" s="443"/>
      <c r="AW64" s="444"/>
    </row>
    <row r="65" spans="1:49" ht="13.5" customHeight="1">
      <c r="B65" s="430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430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430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430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253" t="str">
        <f>+'8.คำนวณ'!E45</f>
        <v>อุดรธานี</v>
      </c>
      <c r="B66" s="14" t="str">
        <f>+'8.คำนวณ'!G45</f>
        <v>ศรีธาตุ,รพช.</v>
      </c>
      <c r="C66" s="264">
        <f>+'8.คำนวณ'!X45</f>
        <v>9439.7987730916229</v>
      </c>
      <c r="D66" s="264">
        <f>+'8.คำนวณ'!Y45</f>
        <v>26.855820165507382</v>
      </c>
      <c r="E66" s="264">
        <f>+'8.คำนวณ'!Z45</f>
        <v>1306.6431817526147</v>
      </c>
      <c r="F66" s="264">
        <f>+'8.คำนวณ'!AA45</f>
        <v>716.31369845647737</v>
      </c>
      <c r="G66" s="264">
        <f>+'8.คำนวณ'!AB45</f>
        <v>715.93336421093272</v>
      </c>
      <c r="H66" s="264">
        <f>+'8.คำนวณ'!AC45</f>
        <v>356.60562561628825</v>
      </c>
      <c r="I66" s="264">
        <f>+'8.คำนวณ'!AD45</f>
        <v>152.51279942456333</v>
      </c>
      <c r="J66" s="264">
        <f>+'8.คำนวณ'!AE45</f>
        <v>224.47618732352794</v>
      </c>
      <c r="K66" s="264">
        <f>+'8.คำนวณ'!AF45</f>
        <v>265.05715761741561</v>
      </c>
      <c r="L66" s="264">
        <f>+'8.คำนวณ'!AG45</f>
        <v>13.18212271136515</v>
      </c>
      <c r="M66" s="264">
        <f>+'8.คำนวณ'!AH45</f>
        <v>869.02485209081226</v>
      </c>
      <c r="N66" s="14" t="str">
        <f t="shared" ref="N66:N71" si="156">+B66</f>
        <v>ศรีธาตุ,รพช.</v>
      </c>
      <c r="O66" s="50">
        <f>+(C66-C72)*100/C72</f>
        <v>-1.5780739206670167</v>
      </c>
      <c r="P66" s="50">
        <f t="shared" ref="P66:Y66" si="157">+(D66-D72)*100/D72</f>
        <v>-16.608393648068919</v>
      </c>
      <c r="Q66" s="50">
        <f t="shared" si="157"/>
        <v>-16.307048067950074</v>
      </c>
      <c r="R66" s="50">
        <f t="shared" si="157"/>
        <v>22.806433181560649</v>
      </c>
      <c r="S66" s="50">
        <f t="shared" si="157"/>
        <v>-14.322584978916032</v>
      </c>
      <c r="T66" s="50">
        <f t="shared" si="157"/>
        <v>-41.320409867613392</v>
      </c>
      <c r="U66" s="50">
        <f t="shared" si="157"/>
        <v>-84.449407050540728</v>
      </c>
      <c r="V66" s="50">
        <f t="shared" si="157"/>
        <v>-28.904222646091476</v>
      </c>
      <c r="W66" s="50">
        <f t="shared" si="157"/>
        <v>-10.365369021347686</v>
      </c>
      <c r="X66" s="50">
        <f t="shared" si="157"/>
        <v>-80.104272141097297</v>
      </c>
      <c r="Y66" s="50">
        <f t="shared" si="157"/>
        <v>134.4935730796434</v>
      </c>
      <c r="Z66" s="14" t="str">
        <f t="shared" ref="Z66:Z71" si="158">+N66</f>
        <v>ศรีธาตุ,รพช.</v>
      </c>
      <c r="AA66" s="15">
        <f t="shared" ref="AA66:AK71" si="159">+O66/100</f>
        <v>-1.5780739206670166E-2</v>
      </c>
      <c r="AB66" s="15">
        <f t="shared" si="159"/>
        <v>-0.1660839364806892</v>
      </c>
      <c r="AC66" s="15">
        <f t="shared" si="159"/>
        <v>-0.16307048067950075</v>
      </c>
      <c r="AD66" s="15">
        <f t="shared" si="159"/>
        <v>0.22806433181560648</v>
      </c>
      <c r="AE66" s="15">
        <f t="shared" si="159"/>
        <v>-0.14322584978916031</v>
      </c>
      <c r="AF66" s="15">
        <f t="shared" si="159"/>
        <v>-0.41320409867613395</v>
      </c>
      <c r="AG66" s="15">
        <f t="shared" si="159"/>
        <v>-0.84449407050540726</v>
      </c>
      <c r="AH66" s="15">
        <f t="shared" si="159"/>
        <v>-0.28904222646091476</v>
      </c>
      <c r="AI66" s="15">
        <f t="shared" si="159"/>
        <v>-0.10365369021347685</v>
      </c>
      <c r="AJ66" s="15">
        <f t="shared" si="159"/>
        <v>-0.80104272141097299</v>
      </c>
      <c r="AK66" s="15">
        <f t="shared" si="159"/>
        <v>1.344935730796434</v>
      </c>
      <c r="AL66" s="14" t="str">
        <f t="shared" ref="AL66:AL71" si="160">+Z66</f>
        <v>ศรีธาตุ,รพช.</v>
      </c>
      <c r="AM66" s="16" t="str">
        <f>+IF(AND(C66&lt;C74),"OK","Not OK")</f>
        <v>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Not OK</v>
      </c>
    </row>
    <row r="67" spans="1:49" ht="13.5" customHeight="1">
      <c r="A67" s="253" t="str">
        <f>+'8.คำนวณ'!E46</f>
        <v>บึงกาฬ</v>
      </c>
      <c r="B67" s="14" t="str">
        <f>+'8.คำนวณ'!G46</f>
        <v>ปากคาด,รพช.</v>
      </c>
      <c r="C67" s="264">
        <f>+'8.คำนวณ'!X46</f>
        <v>9508.5152073452264</v>
      </c>
      <c r="D67" s="264">
        <f>+'8.คำนวณ'!Y46</f>
        <v>27.791612156043087</v>
      </c>
      <c r="E67" s="264">
        <f>+'8.คำนวณ'!Z46</f>
        <v>1346.9700091827256</v>
      </c>
      <c r="F67" s="264">
        <f>+'8.คำนวณ'!AA46</f>
        <v>466.74893330620483</v>
      </c>
      <c r="G67" s="264">
        <f>+'8.คำนวณ'!AB46</f>
        <v>868.76087049135049</v>
      </c>
      <c r="H67" s="264">
        <f>+'8.คำนวณ'!AC46</f>
        <v>949.36780723794482</v>
      </c>
      <c r="I67" s="264">
        <f>+'8.คำนวณ'!AD46</f>
        <v>866.2918722437654</v>
      </c>
      <c r="J67" s="264">
        <f>+'8.คำนวณ'!AE46</f>
        <v>394.36117813353798</v>
      </c>
      <c r="K67" s="264">
        <f>+'8.คำนวณ'!AF46</f>
        <v>355.8842079198173</v>
      </c>
      <c r="L67" s="264">
        <f>+'8.คำนวณ'!AG46</f>
        <v>22.87174912722341</v>
      </c>
      <c r="M67" s="264">
        <f>+'8.คำนวณ'!AH46</f>
        <v>115.56200487716688</v>
      </c>
      <c r="N67" s="14" t="str">
        <f t="shared" si="156"/>
        <v>ปากคาด,รพช.</v>
      </c>
      <c r="O67" s="50">
        <f>+(C67-C72)*100/C72</f>
        <v>-0.86161756655254351</v>
      </c>
      <c r="P67" s="50">
        <f t="shared" ref="P67:Y67" si="162">+(D67-D72)*100/D72</f>
        <v>-13.702610215609402</v>
      </c>
      <c r="Q67" s="50">
        <f t="shared" si="162"/>
        <v>-13.72403896736814</v>
      </c>
      <c r="R67" s="50">
        <f t="shared" si="162"/>
        <v>-19.979512029231625</v>
      </c>
      <c r="S67" s="50">
        <f t="shared" si="162"/>
        <v>3.9666390421715971</v>
      </c>
      <c r="T67" s="50">
        <f t="shared" si="162"/>
        <v>56.218830584428915</v>
      </c>
      <c r="U67" s="50">
        <f t="shared" si="162"/>
        <v>-11.670677270919514</v>
      </c>
      <c r="V67" s="50">
        <f t="shared" si="162"/>
        <v>24.901508939110535</v>
      </c>
      <c r="W67" s="50">
        <f t="shared" si="162"/>
        <v>20.349700927777675</v>
      </c>
      <c r="X67" s="50">
        <f t="shared" si="162"/>
        <v>-65.479755707325907</v>
      </c>
      <c r="Y67" s="50">
        <f t="shared" si="162"/>
        <v>-68.817292887888243</v>
      </c>
      <c r="Z67" s="14" t="str">
        <f t="shared" si="158"/>
        <v>ปากคาด,รพช.</v>
      </c>
      <c r="AA67" s="15">
        <f t="shared" si="159"/>
        <v>-8.6161756655254353E-3</v>
      </c>
      <c r="AB67" s="15">
        <f t="shared" si="159"/>
        <v>-0.13702610215609401</v>
      </c>
      <c r="AC67" s="15">
        <f t="shared" si="159"/>
        <v>-0.13724038967368141</v>
      </c>
      <c r="AD67" s="15">
        <f t="shared" si="159"/>
        <v>-0.19979512029231625</v>
      </c>
      <c r="AE67" s="15">
        <f t="shared" si="159"/>
        <v>3.966639042171597E-2</v>
      </c>
      <c r="AF67" s="15">
        <f t="shared" si="159"/>
        <v>0.56218830584428914</v>
      </c>
      <c r="AG67" s="15">
        <f t="shared" si="159"/>
        <v>-0.11670677270919513</v>
      </c>
      <c r="AH67" s="15">
        <f t="shared" si="159"/>
        <v>0.24901508939110534</v>
      </c>
      <c r="AI67" s="15">
        <f t="shared" si="159"/>
        <v>0.20349700927777675</v>
      </c>
      <c r="AJ67" s="15">
        <f t="shared" si="159"/>
        <v>-0.65479755707325904</v>
      </c>
      <c r="AK67" s="15">
        <f t="shared" si="159"/>
        <v>-0.68817292887888248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Not OK</v>
      </c>
      <c r="AS67" s="16" t="str">
        <f t="shared" si="163"/>
        <v>OK</v>
      </c>
      <c r="AT67" s="16" t="str">
        <f t="shared" si="163"/>
        <v>OK</v>
      </c>
      <c r="AU67" s="16" t="str">
        <f t="shared" si="163"/>
        <v>Not OK</v>
      </c>
      <c r="AV67" s="16" t="str">
        <f t="shared" si="163"/>
        <v>OK</v>
      </c>
      <c r="AW67" s="16" t="str">
        <f t="shared" si="163"/>
        <v>OK</v>
      </c>
    </row>
    <row r="68" spans="1:49" ht="13.5" customHeight="1">
      <c r="A68" s="253" t="str">
        <f>+'8.คำนวณ'!E47</f>
        <v>บึงกาฬ</v>
      </c>
      <c r="B68" s="14" t="str">
        <f>+'8.คำนวณ'!G47</f>
        <v>บึงโขงหลง,รพช.</v>
      </c>
      <c r="C68" s="264">
        <f>+'8.คำนวณ'!X47</f>
        <v>10959.99075281467</v>
      </c>
      <c r="D68" s="264">
        <f>+'8.คำนวณ'!Y47</f>
        <v>33.736366515584372</v>
      </c>
      <c r="E68" s="264">
        <f>+'8.คำนวณ'!Z47</f>
        <v>2158.1154112007084</v>
      </c>
      <c r="F68" s="264">
        <f>+'8.คำนวณ'!AA47</f>
        <v>713.08762767443568</v>
      </c>
      <c r="G68" s="264">
        <f>+'8.คำนวณ'!AB47</f>
        <v>586.48790658316943</v>
      </c>
      <c r="H68" s="264">
        <f>+'8.คำนวณ'!AC47</f>
        <v>716.74007297665253</v>
      </c>
      <c r="I68" s="264">
        <f>+'8.คำนวณ'!AD47</f>
        <v>785.73127019214974</v>
      </c>
      <c r="J68" s="264">
        <f>+'8.คำนวณ'!AE47</f>
        <v>538.29764943764644</v>
      </c>
      <c r="K68" s="264">
        <f>+'8.คำนวณ'!AF47</f>
        <v>238.93191175649218</v>
      </c>
      <c r="L68" s="264">
        <f>+'8.คำนวณ'!AG47</f>
        <v>128.1834466585029</v>
      </c>
      <c r="M68" s="264">
        <f>+'8.คำนวณ'!AH47</f>
        <v>245.7087620087498</v>
      </c>
      <c r="N68" s="14" t="str">
        <f t="shared" si="156"/>
        <v>บึงโขงหลง,รพช.</v>
      </c>
      <c r="O68" s="50">
        <f>+(C68-C72)*100/C72</f>
        <v>14.27186380058958</v>
      </c>
      <c r="P68" s="50">
        <f t="shared" ref="P68:Y68" si="164">+(D68-D72)*100/D72</f>
        <v>4.7568005324006855</v>
      </c>
      <c r="Q68" s="50">
        <f t="shared" si="164"/>
        <v>38.231348768965951</v>
      </c>
      <c r="R68" s="50">
        <f t="shared" si="164"/>
        <v>22.25334834346878</v>
      </c>
      <c r="S68" s="50">
        <f t="shared" si="164"/>
        <v>-29.813624718335756</v>
      </c>
      <c r="T68" s="50">
        <f t="shared" si="164"/>
        <v>17.9398492130961</v>
      </c>
      <c r="U68" s="50">
        <f t="shared" si="164"/>
        <v>-19.884841164014261</v>
      </c>
      <c r="V68" s="50">
        <f t="shared" si="164"/>
        <v>70.488862497443009</v>
      </c>
      <c r="W68" s="50">
        <f t="shared" si="164"/>
        <v>-19.200168251144348</v>
      </c>
      <c r="X68" s="50">
        <f t="shared" si="164"/>
        <v>93.466790332255414</v>
      </c>
      <c r="Y68" s="50">
        <f t="shared" si="164"/>
        <v>-33.699104919974666</v>
      </c>
      <c r="Z68" s="14" t="str">
        <f t="shared" si="158"/>
        <v>บึงโขงหลง,รพช.</v>
      </c>
      <c r="AA68" s="15">
        <f t="shared" si="159"/>
        <v>0.14271863800589579</v>
      </c>
      <c r="AB68" s="15">
        <f t="shared" si="159"/>
        <v>4.7568005324006853E-2</v>
      </c>
      <c r="AC68" s="15">
        <f t="shared" si="159"/>
        <v>0.3823134876896595</v>
      </c>
      <c r="AD68" s="15">
        <f t="shared" si="159"/>
        <v>0.22253348343468779</v>
      </c>
      <c r="AE68" s="15">
        <f t="shared" si="159"/>
        <v>-0.29813624718335757</v>
      </c>
      <c r="AF68" s="15">
        <f t="shared" si="159"/>
        <v>0.17939849213096098</v>
      </c>
      <c r="AG68" s="15">
        <f t="shared" si="159"/>
        <v>-0.19884841164014261</v>
      </c>
      <c r="AH68" s="15">
        <f t="shared" si="159"/>
        <v>0.70488862497443006</v>
      </c>
      <c r="AI68" s="15">
        <f t="shared" si="159"/>
        <v>-0.19200168251144348</v>
      </c>
      <c r="AJ68" s="15">
        <f t="shared" si="159"/>
        <v>0.93466790332255412</v>
      </c>
      <c r="AK68" s="15">
        <f t="shared" si="159"/>
        <v>-0.33699104919974665</v>
      </c>
      <c r="AL68" s="14" t="str">
        <f t="shared" si="160"/>
        <v>บึงโขงหลง,รพช.</v>
      </c>
      <c r="AM68" s="16" t="str">
        <f>+IF(AND(C68&lt;C74),"OK","Not OK")</f>
        <v>Not OK</v>
      </c>
      <c r="AN68" s="16" t="str">
        <f t="shared" ref="AN68:AW68" si="165">+IF(AND(D68&lt;D74),"OK","Not OK")</f>
        <v>OK</v>
      </c>
      <c r="AO68" s="16" t="str">
        <f t="shared" si="165"/>
        <v>Not OK</v>
      </c>
      <c r="AP68" s="16" t="str">
        <f t="shared" si="165"/>
        <v>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Not OK</v>
      </c>
      <c r="AW68" s="16" t="str">
        <f t="shared" si="165"/>
        <v>OK</v>
      </c>
    </row>
    <row r="69" spans="1:49" ht="13.5" customHeight="1">
      <c r="A69" s="253" t="str">
        <f>+'8.คำนวณ'!E48</f>
        <v>สกลนคร</v>
      </c>
      <c r="B69" s="14" t="str">
        <f>+'8.คำนวณ'!G48</f>
        <v>โคกศรีสุพรรณ,รพช.</v>
      </c>
      <c r="C69" s="264">
        <f>+'8.คำนวณ'!X48</f>
        <v>9945.0486959708232</v>
      </c>
      <c r="D69" s="264">
        <f>+'8.คำนวณ'!Y48</f>
        <v>43.611365657937654</v>
      </c>
      <c r="E69" s="264">
        <f>+'8.คำนวณ'!Z48</f>
        <v>1699.3417948833246</v>
      </c>
      <c r="F69" s="264">
        <f>+'8.คำนวณ'!AA48</f>
        <v>452.39999669218338</v>
      </c>
      <c r="G69" s="264">
        <f>+'8.คำนวณ'!AB48</f>
        <v>901.6357114467512</v>
      </c>
      <c r="H69" s="264">
        <f>+'8.คำนวณ'!AC48</f>
        <v>802.31282732525301</v>
      </c>
      <c r="I69" s="264">
        <f>+'8.คำนวณ'!AD48</f>
        <v>2501.6877352619977</v>
      </c>
      <c r="J69" s="264">
        <f>+'8.คำนวณ'!AE48</f>
        <v>39.092351914476403</v>
      </c>
      <c r="K69" s="264">
        <f>+'8.คำนวณ'!AF48</f>
        <v>305.82002324774879</v>
      </c>
      <c r="L69" s="264">
        <f>+'8.คำนวณ'!AG48</f>
        <v>127.75419860131042</v>
      </c>
      <c r="M69" s="264">
        <f>+'8.คำนวณ'!AH48</f>
        <v>3.3918041607164735</v>
      </c>
      <c r="N69" s="14" t="str">
        <f t="shared" si="156"/>
        <v>โคกศรีสุพรรณ,รพช.</v>
      </c>
      <c r="O69" s="50">
        <f>+(C69-C72)*100/C72</f>
        <v>3.6898000834860469</v>
      </c>
      <c r="P69" s="50">
        <f t="shared" ref="P69:Y69" si="166">+(D69-D72)*100/D72</f>
        <v>35.420248385780511</v>
      </c>
      <c r="Q69" s="50">
        <f t="shared" si="166"/>
        <v>8.8460362717604095</v>
      </c>
      <c r="R69" s="50">
        <f t="shared" si="166"/>
        <v>-22.439526027726089</v>
      </c>
      <c r="S69" s="50">
        <f t="shared" si="166"/>
        <v>7.9008479128426137</v>
      </c>
      <c r="T69" s="50">
        <f t="shared" si="166"/>
        <v>32.020878201344132</v>
      </c>
      <c r="U69" s="50">
        <f t="shared" si="166"/>
        <v>155.0784445928175</v>
      </c>
      <c r="V69" s="50">
        <f t="shared" si="166"/>
        <v>-87.618726150464383</v>
      </c>
      <c r="W69" s="50">
        <f t="shared" si="166"/>
        <v>3.4194480017079973</v>
      </c>
      <c r="X69" s="50">
        <f t="shared" si="166"/>
        <v>92.818927866030521</v>
      </c>
      <c r="Y69" s="50">
        <f t="shared" si="166"/>
        <v>-99.084771540285388</v>
      </c>
      <c r="Z69" s="14" t="str">
        <f t="shared" si="158"/>
        <v>โคกศรีสุพรรณ,รพช.</v>
      </c>
      <c r="AA69" s="15">
        <f t="shared" si="159"/>
        <v>3.6898000834860473E-2</v>
      </c>
      <c r="AB69" s="15">
        <f t="shared" si="159"/>
        <v>0.35420248385780512</v>
      </c>
      <c r="AC69" s="15">
        <f t="shared" si="159"/>
        <v>8.8460362717604102E-2</v>
      </c>
      <c r="AD69" s="15">
        <f t="shared" si="159"/>
        <v>-0.22439526027726089</v>
      </c>
      <c r="AE69" s="15">
        <f t="shared" si="159"/>
        <v>7.9008479128426137E-2</v>
      </c>
      <c r="AF69" s="15">
        <f t="shared" si="159"/>
        <v>0.32020878201344133</v>
      </c>
      <c r="AG69" s="15">
        <f t="shared" si="159"/>
        <v>1.550784445928175</v>
      </c>
      <c r="AH69" s="15">
        <f t="shared" si="159"/>
        <v>-0.87618726150464388</v>
      </c>
      <c r="AI69" s="15">
        <f t="shared" si="159"/>
        <v>3.4194480017079976E-2</v>
      </c>
      <c r="AJ69" s="15">
        <f t="shared" si="159"/>
        <v>0.92818927866030521</v>
      </c>
      <c r="AK69" s="15">
        <f t="shared" si="159"/>
        <v>-0.99084771540285388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Not 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Not 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Not OK</v>
      </c>
      <c r="AW69" s="16" t="str">
        <f t="shared" si="167"/>
        <v>OK</v>
      </c>
    </row>
    <row r="70" spans="1:49" ht="12" customHeight="1">
      <c r="A70" s="253" t="str">
        <f>+'8.คำนวณ'!E49</f>
        <v>นครพนม</v>
      </c>
      <c r="B70" s="14" t="str">
        <f>+'8.คำนวณ'!G49</f>
        <v>เรณูนคร,รพช.</v>
      </c>
      <c r="C70" s="264">
        <f>+'8.คำนวณ'!X49</f>
        <v>8320.0120871689378</v>
      </c>
      <c r="D70" s="264">
        <f>+'8.คำนวณ'!Y49</f>
        <v>39.88588541181543</v>
      </c>
      <c r="E70" s="264">
        <f>+'8.คำนวณ'!Z49</f>
        <v>1280.9694749954151</v>
      </c>
      <c r="F70" s="264">
        <f>+'8.คำนวณ'!AA49</f>
        <v>869.94756203813984</v>
      </c>
      <c r="G70" s="264">
        <f>+'8.คำนวณ'!AB49</f>
        <v>825.34229289519828</v>
      </c>
      <c r="H70" s="264">
        <f>+'8.คำนวณ'!AC49</f>
        <v>247.51388127817339</v>
      </c>
      <c r="I70" s="264">
        <f>+'8.คำนวณ'!AD49</f>
        <v>269.6793852555918</v>
      </c>
      <c r="J70" s="264">
        <f>+'8.คำนวณ'!AE49</f>
        <v>156.78349853373345</v>
      </c>
      <c r="K70" s="264">
        <f>+'8.คำนวณ'!AF49</f>
        <v>277.12642904535051</v>
      </c>
      <c r="L70" s="264">
        <f>+'8.คำนวณ'!AG49</f>
        <v>13.025524268818508</v>
      </c>
      <c r="M70" s="264">
        <f>+'8.คำนวณ'!AH49</f>
        <v>895.18016032693038</v>
      </c>
      <c r="N70" s="14" t="str">
        <f t="shared" si="156"/>
        <v>เรณูนคร,รพช.</v>
      </c>
      <c r="O70" s="50">
        <f t="shared" ref="O70:Y70" si="168">+(C70-C72)*100/C72</f>
        <v>-13.253276440943671</v>
      </c>
      <c r="P70" s="50">
        <f t="shared" si="168"/>
        <v>23.852037836190306</v>
      </c>
      <c r="Q70" s="50">
        <f t="shared" si="168"/>
        <v>-17.951497245472101</v>
      </c>
      <c r="R70" s="50">
        <f t="shared" si="168"/>
        <v>49.145768647323479</v>
      </c>
      <c r="S70" s="50">
        <f t="shared" si="168"/>
        <v>-1.2293633768952474</v>
      </c>
      <c r="T70" s="50">
        <f t="shared" si="168"/>
        <v>-59.271497525091156</v>
      </c>
      <c r="U70" s="50">
        <f t="shared" si="168"/>
        <v>-72.502803943059121</v>
      </c>
      <c r="V70" s="50">
        <f t="shared" si="168"/>
        <v>-50.343754331251297</v>
      </c>
      <c r="W70" s="50">
        <f t="shared" si="168"/>
        <v>-6.2838920284281228</v>
      </c>
      <c r="X70" s="50">
        <f t="shared" si="168"/>
        <v>-80.340625577054155</v>
      </c>
      <c r="Y70" s="50">
        <f t="shared" si="168"/>
        <v>141.55119826554065</v>
      </c>
      <c r="Z70" s="14" t="str">
        <f t="shared" si="158"/>
        <v>เรณูนคร,รพช.</v>
      </c>
      <c r="AA70" s="15">
        <f t="shared" si="159"/>
        <v>-0.1325327644094367</v>
      </c>
      <c r="AB70" s="15">
        <f t="shared" si="159"/>
        <v>0.23852037836190307</v>
      </c>
      <c r="AC70" s="15">
        <f t="shared" si="159"/>
        <v>-0.17951497245472101</v>
      </c>
      <c r="AD70" s="15">
        <f t="shared" si="159"/>
        <v>0.49145768647323479</v>
      </c>
      <c r="AE70" s="15">
        <f t="shared" si="159"/>
        <v>-1.2293633768952475E-2</v>
      </c>
      <c r="AF70" s="15">
        <f t="shared" si="159"/>
        <v>-0.59271497525091155</v>
      </c>
      <c r="AG70" s="15">
        <f t="shared" si="159"/>
        <v>-0.72502803943059124</v>
      </c>
      <c r="AH70" s="15">
        <f t="shared" si="159"/>
        <v>-0.503437543312513</v>
      </c>
      <c r="AI70" s="15">
        <f t="shared" si="159"/>
        <v>-6.283892028428123E-2</v>
      </c>
      <c r="AJ70" s="15">
        <f t="shared" si="159"/>
        <v>-0.80340625577054159</v>
      </c>
      <c r="AK70" s="15">
        <f t="shared" si="159"/>
        <v>1.4155119826554066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Not OK</v>
      </c>
    </row>
    <row r="71" spans="1:49" ht="13.5" customHeight="1">
      <c r="A71" s="253" t="str">
        <f>+'8.คำนวณ'!E50</f>
        <v>นครพนม</v>
      </c>
      <c r="B71" s="14" t="str">
        <f>+'8.คำนวณ'!G50</f>
        <v>โพนสวรรค์,รพช.</v>
      </c>
      <c r="C71" s="264">
        <f>+'8.คำนวณ'!X50</f>
        <v>9373.5601482172824</v>
      </c>
      <c r="D71" s="264">
        <f>+'8.คำนวณ'!Y50</f>
        <v>21.345736387429486</v>
      </c>
      <c r="E71" s="264">
        <f>+'8.คำนวณ'!Z50</f>
        <v>1575.3667130472932</v>
      </c>
      <c r="F71" s="264">
        <f>+'8.คำนวณ'!AA50</f>
        <v>281.22290443081937</v>
      </c>
      <c r="G71" s="264">
        <f>+'8.คำนวณ'!AB50</f>
        <v>1115.530083248565</v>
      </c>
      <c r="H71" s="264">
        <f>+'8.คำนวณ'!AC50</f>
        <v>573.75954476734057</v>
      </c>
      <c r="I71" s="264">
        <f>+'8.คำนวณ'!AD50</f>
        <v>1308.6107919904171</v>
      </c>
      <c r="J71" s="264">
        <f>+'8.คำนวณ'!AE50</f>
        <v>541.4154621682477</v>
      </c>
      <c r="K71" s="264">
        <f>+'8.คำนวณ'!AF50</f>
        <v>331.43083444266904</v>
      </c>
      <c r="L71" s="264">
        <f>+'8.คำนวณ'!AG50</f>
        <v>92.519237924011748</v>
      </c>
      <c r="M71" s="264">
        <f>+'8.คำนวณ'!AH50</f>
        <v>94.7111031778973</v>
      </c>
      <c r="N71" s="14" t="str">
        <f t="shared" si="156"/>
        <v>โพนสวรรค์,รพช.</v>
      </c>
      <c r="O71" s="50">
        <f t="shared" ref="O71:Y71" si="170">+(C71-C72)*100/C72</f>
        <v>-2.2686959559123578</v>
      </c>
      <c r="P71" s="50">
        <f t="shared" si="170"/>
        <v>-33.718082890693168</v>
      </c>
      <c r="Q71" s="50">
        <f t="shared" si="170"/>
        <v>0.90519924006388419</v>
      </c>
      <c r="R71" s="50">
        <f t="shared" si="170"/>
        <v>-51.78651211539519</v>
      </c>
      <c r="S71" s="50">
        <f t="shared" si="170"/>
        <v>33.498086119132921</v>
      </c>
      <c r="T71" s="50">
        <f t="shared" si="170"/>
        <v>-5.5876506061645879</v>
      </c>
      <c r="U71" s="50">
        <f t="shared" si="170"/>
        <v>33.429284835716103</v>
      </c>
      <c r="V71" s="50">
        <f t="shared" si="170"/>
        <v>71.476331691253463</v>
      </c>
      <c r="W71" s="50">
        <f t="shared" si="170"/>
        <v>12.080280371434505</v>
      </c>
      <c r="X71" s="50">
        <f t="shared" si="170"/>
        <v>39.638935227191432</v>
      </c>
      <c r="Y71" s="50">
        <f t="shared" si="170"/>
        <v>-74.443601997035785</v>
      </c>
      <c r="Z71" s="14" t="str">
        <f t="shared" si="158"/>
        <v>โพนสวรรค์,รพช.</v>
      </c>
      <c r="AA71" s="15">
        <f t="shared" si="159"/>
        <v>-2.2686959559123577E-2</v>
      </c>
      <c r="AB71" s="15">
        <f t="shared" si="159"/>
        <v>-0.33718082890693168</v>
      </c>
      <c r="AC71" s="15">
        <f t="shared" si="159"/>
        <v>9.0519924006388416E-3</v>
      </c>
      <c r="AD71" s="15">
        <f t="shared" si="159"/>
        <v>-0.51786512115395189</v>
      </c>
      <c r="AE71" s="15">
        <f t="shared" si="159"/>
        <v>0.33498086119132919</v>
      </c>
      <c r="AF71" s="15">
        <f t="shared" si="159"/>
        <v>-5.5876506061645875E-2</v>
      </c>
      <c r="AG71" s="15">
        <f t="shared" si="159"/>
        <v>0.33429284835716105</v>
      </c>
      <c r="AH71" s="15">
        <f t="shared" si="159"/>
        <v>0.71476331691253459</v>
      </c>
      <c r="AI71" s="15">
        <f t="shared" si="159"/>
        <v>0.12080280371434504</v>
      </c>
      <c r="AJ71" s="15">
        <f t="shared" si="159"/>
        <v>0.3963893522719143</v>
      </c>
      <c r="AK71" s="15">
        <f t="shared" si="159"/>
        <v>-0.7444360199703578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OK</v>
      </c>
      <c r="AS71" s="16" t="str">
        <f t="shared" si="171"/>
        <v>OK</v>
      </c>
      <c r="AT71" s="16" t="str">
        <f t="shared" si="171"/>
        <v>Not OK</v>
      </c>
      <c r="AU71" s="16" t="str">
        <f t="shared" si="171"/>
        <v>OK</v>
      </c>
      <c r="AV71" s="16" t="str">
        <f t="shared" si="171"/>
        <v>OK</v>
      </c>
      <c r="AW71" s="16" t="str">
        <f t="shared" si="171"/>
        <v>OK</v>
      </c>
    </row>
    <row r="72" spans="1:49" ht="13.5" customHeight="1">
      <c r="B72" s="18" t="s">
        <v>143</v>
      </c>
      <c r="C72" s="19">
        <f t="shared" ref="C72:M72" si="172">AVERAGE(C66:C71)</f>
        <v>9591.1542774347599</v>
      </c>
      <c r="D72" s="19">
        <f t="shared" si="172"/>
        <v>32.204464382386234</v>
      </c>
      <c r="E72" s="19">
        <f t="shared" si="172"/>
        <v>1561.2344308436805</v>
      </c>
      <c r="F72" s="19">
        <f t="shared" si="172"/>
        <v>583.28678709971007</v>
      </c>
      <c r="G72" s="19">
        <f t="shared" si="172"/>
        <v>835.61503814599439</v>
      </c>
      <c r="H72" s="19">
        <f t="shared" si="172"/>
        <v>607.71662653360875</v>
      </c>
      <c r="I72" s="19">
        <f t="shared" si="172"/>
        <v>980.75230906141417</v>
      </c>
      <c r="J72" s="19">
        <f t="shared" si="172"/>
        <v>315.73772125186173</v>
      </c>
      <c r="K72" s="19">
        <f t="shared" si="172"/>
        <v>295.7084273382489</v>
      </c>
      <c r="L72" s="19">
        <f t="shared" si="172"/>
        <v>66.256046548538691</v>
      </c>
      <c r="M72" s="19">
        <f t="shared" si="172"/>
        <v>370.59644777371221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267</v>
      </c>
      <c r="C73" s="21">
        <f t="shared" ref="C73:M73" si="173">STDEV(C66:C71)</f>
        <v>859.28364738838206</v>
      </c>
      <c r="D73" s="21">
        <f t="shared" si="173"/>
        <v>8.455312924853601</v>
      </c>
      <c r="E73" s="21">
        <f t="shared" si="173"/>
        <v>336.09958705547621</v>
      </c>
      <c r="F73" s="21">
        <f t="shared" si="173"/>
        <v>218.48287334723199</v>
      </c>
      <c r="G73" s="21">
        <f t="shared" si="173"/>
        <v>179.05494577438159</v>
      </c>
      <c r="H73" s="21">
        <f t="shared" si="173"/>
        <v>268.49028227735153</v>
      </c>
      <c r="I73" s="21">
        <f t="shared" si="173"/>
        <v>855.97611426859839</v>
      </c>
      <c r="J73" s="21">
        <f t="shared" si="173"/>
        <v>208.21757141120662</v>
      </c>
      <c r="K73" s="21">
        <f t="shared" si="173"/>
        <v>43.606932997939815</v>
      </c>
      <c r="L73" s="21">
        <f t="shared" si="173"/>
        <v>56.283759589951316</v>
      </c>
      <c r="M73" s="21">
        <f t="shared" si="173"/>
        <v>403.7847001755232</v>
      </c>
      <c r="V73" s="49"/>
      <c r="W73" s="49"/>
      <c r="X73" s="49"/>
      <c r="Y73" s="49"/>
    </row>
    <row r="74" spans="1:49" ht="13.5" customHeight="1">
      <c r="B74" s="20" t="s">
        <v>268</v>
      </c>
      <c r="C74" s="21">
        <f>+C72+C73</f>
        <v>10450.437924823142</v>
      </c>
      <c r="D74" s="21">
        <f t="shared" ref="D74:M74" si="174">+D72+D73</f>
        <v>40.659777307239835</v>
      </c>
      <c r="E74" s="21">
        <f t="shared" si="174"/>
        <v>1897.3340178991566</v>
      </c>
      <c r="F74" s="21">
        <f t="shared" si="174"/>
        <v>801.769660446942</v>
      </c>
      <c r="G74" s="21">
        <f t="shared" si="174"/>
        <v>1014.669983920376</v>
      </c>
      <c r="H74" s="21">
        <f t="shared" si="174"/>
        <v>876.20690881096027</v>
      </c>
      <c r="I74" s="21">
        <f t="shared" si="174"/>
        <v>1836.7284233300124</v>
      </c>
      <c r="J74" s="21">
        <f t="shared" si="174"/>
        <v>523.95529266306835</v>
      </c>
      <c r="K74" s="21">
        <f t="shared" si="174"/>
        <v>339.31536033618869</v>
      </c>
      <c r="L74" s="21">
        <f t="shared" si="174"/>
        <v>122.53980613849001</v>
      </c>
      <c r="M74" s="21">
        <f t="shared" si="174"/>
        <v>774.38114794923536</v>
      </c>
      <c r="V74" s="173"/>
      <c r="W74" s="173"/>
      <c r="X74" s="173"/>
      <c r="Y74" s="173"/>
    </row>
    <row r="75" spans="1:49" ht="13.5" customHeight="1">
      <c r="B75" s="430" t="s">
        <v>149</v>
      </c>
      <c r="C75" s="442" t="s">
        <v>247</v>
      </c>
      <c r="D75" s="443"/>
      <c r="E75" s="443"/>
      <c r="F75" s="443"/>
      <c r="G75" s="443"/>
      <c r="H75" s="443"/>
      <c r="I75" s="443"/>
      <c r="J75" s="443"/>
      <c r="K75" s="443"/>
      <c r="L75" s="443"/>
      <c r="M75" s="444"/>
      <c r="N75" s="430" t="s">
        <v>149</v>
      </c>
      <c r="O75" s="442" t="s">
        <v>718</v>
      </c>
      <c r="P75" s="443"/>
      <c r="Q75" s="443"/>
      <c r="R75" s="443"/>
      <c r="S75" s="443"/>
      <c r="T75" s="443"/>
      <c r="U75" s="443"/>
      <c r="V75" s="443"/>
      <c r="W75" s="443"/>
      <c r="X75" s="443"/>
      <c r="Y75" s="444"/>
      <c r="Z75" s="430" t="s">
        <v>149</v>
      </c>
      <c r="AA75" s="442" t="s">
        <v>718</v>
      </c>
      <c r="AB75" s="443"/>
      <c r="AC75" s="443"/>
      <c r="AD75" s="443"/>
      <c r="AE75" s="443"/>
      <c r="AF75" s="443"/>
      <c r="AG75" s="443"/>
      <c r="AH75" s="443"/>
      <c r="AI75" s="443"/>
      <c r="AJ75" s="443"/>
      <c r="AK75" s="444"/>
      <c r="AL75" s="430" t="s">
        <v>149</v>
      </c>
      <c r="AM75" s="442" t="s">
        <v>719</v>
      </c>
      <c r="AN75" s="443"/>
      <c r="AO75" s="443"/>
      <c r="AP75" s="443"/>
      <c r="AQ75" s="443"/>
      <c r="AR75" s="443"/>
      <c r="AS75" s="443"/>
      <c r="AT75" s="443"/>
      <c r="AU75" s="443"/>
      <c r="AV75" s="443"/>
      <c r="AW75" s="444"/>
    </row>
    <row r="76" spans="1:49" ht="13.5" customHeight="1">
      <c r="B76" s="430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430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430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430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253" t="str">
        <f>+'8.คำนวณ'!E51</f>
        <v>หนองบัวลำภู</v>
      </c>
      <c r="B77" s="14" t="str">
        <f>+'8.คำนวณ'!G51</f>
        <v>โนนสัง,รพช.</v>
      </c>
      <c r="C77" s="264">
        <f>+'8.คำนวณ'!X51</f>
        <v>13030.364072656295</v>
      </c>
      <c r="D77" s="264">
        <f>+'8.คำนวณ'!Y51</f>
        <v>80.067936675842773</v>
      </c>
      <c r="E77" s="264">
        <f>+'8.คำนวณ'!Z51</f>
        <v>2467.0631283708331</v>
      </c>
      <c r="F77" s="264">
        <f>+'8.คำนวณ'!AA51</f>
        <v>927.48710684220828</v>
      </c>
      <c r="G77" s="264">
        <f>+'8.คำนวณ'!AB51</f>
        <v>731.00053766886185</v>
      </c>
      <c r="H77" s="264">
        <f>+'8.คำนวณ'!AC51</f>
        <v>795.31385444893056</v>
      </c>
      <c r="I77" s="264">
        <f>+'8.คำนวณ'!AD51</f>
        <v>1829.315920699029</v>
      </c>
      <c r="J77" s="264">
        <f>+'8.คำนวณ'!AE51</f>
        <v>314.64426816610376</v>
      </c>
      <c r="K77" s="264">
        <f>+'8.คำนวณ'!AF51</f>
        <v>502.85023031637076</v>
      </c>
      <c r="L77" s="264">
        <f>+'8.คำนวณ'!AG51</f>
        <v>59.339763221471891</v>
      </c>
      <c r="M77" s="264">
        <f>+'8.คำนวณ'!AH51</f>
        <v>224.54666201067573</v>
      </c>
      <c r="N77" s="14" t="str">
        <f t="shared" ref="N77:N82" si="175">+B77</f>
        <v>โนนสัง,รพช.</v>
      </c>
      <c r="O77" s="50">
        <f>+(C77-C83)*100/C83</f>
        <v>21.321147748512303</v>
      </c>
      <c r="P77" s="50">
        <f t="shared" ref="P77:Y77" si="176">+(D77-D83)*100/D83</f>
        <v>82.430205544584538</v>
      </c>
      <c r="Q77" s="50">
        <f t="shared" si="176"/>
        <v>43.064923578431767</v>
      </c>
      <c r="R77" s="50">
        <f t="shared" si="176"/>
        <v>20.158948774344278</v>
      </c>
      <c r="S77" s="50">
        <f t="shared" si="176"/>
        <v>22.903493251157453</v>
      </c>
      <c r="T77" s="50">
        <f t="shared" si="176"/>
        <v>26.832939084669501</v>
      </c>
      <c r="U77" s="50">
        <f t="shared" si="176"/>
        <v>127.67618310892225</v>
      </c>
      <c r="V77" s="50">
        <f t="shared" si="176"/>
        <v>44.581798689133549</v>
      </c>
      <c r="W77" s="50">
        <f t="shared" si="176"/>
        <v>41.79600004188471</v>
      </c>
      <c r="X77" s="50">
        <f t="shared" si="176"/>
        <v>-35.994647448743656</v>
      </c>
      <c r="Y77" s="50">
        <f t="shared" si="176"/>
        <v>-68.567925995033661</v>
      </c>
      <c r="Z77" s="14" t="str">
        <f t="shared" ref="Z77:Z82" si="177">+N77</f>
        <v>โนนสัง,รพช.</v>
      </c>
      <c r="AA77" s="15">
        <f t="shared" ref="AA77:AK82" si="178">+O77/100</f>
        <v>0.21321147748512304</v>
      </c>
      <c r="AB77" s="15">
        <f t="shared" si="178"/>
        <v>0.82430205544584534</v>
      </c>
      <c r="AC77" s="15">
        <f t="shared" si="178"/>
        <v>0.43064923578431769</v>
      </c>
      <c r="AD77" s="15">
        <f t="shared" si="178"/>
        <v>0.20158948774344279</v>
      </c>
      <c r="AE77" s="15">
        <f t="shared" si="178"/>
        <v>0.22903493251157453</v>
      </c>
      <c r="AF77" s="15">
        <f t="shared" si="178"/>
        <v>0.26832939084669499</v>
      </c>
      <c r="AG77" s="15">
        <f t="shared" si="178"/>
        <v>1.2767618310892224</v>
      </c>
      <c r="AH77" s="15">
        <f t="shared" si="178"/>
        <v>0.4458179868913355</v>
      </c>
      <c r="AI77" s="15">
        <f t="shared" si="178"/>
        <v>0.41796000041884712</v>
      </c>
      <c r="AJ77" s="15">
        <f t="shared" si="178"/>
        <v>-0.35994647448743655</v>
      </c>
      <c r="AK77" s="15">
        <f t="shared" si="178"/>
        <v>-0.68567925995033663</v>
      </c>
      <c r="AL77" s="14" t="str">
        <f t="shared" ref="AL77:AL82" si="179">+Z77</f>
        <v>โนนสัง,รพช.</v>
      </c>
      <c r="AM77" s="16" t="str">
        <f>+IF(AND(C77&lt;C85),"OK","Not OK")</f>
        <v>Not OK</v>
      </c>
      <c r="AN77" s="16" t="str">
        <f t="shared" ref="AN77:AW77" si="180">+IF(AND(D77&lt;D85),"OK","Not OK")</f>
        <v>Not OK</v>
      </c>
      <c r="AO77" s="16" t="str">
        <f t="shared" si="180"/>
        <v>Not 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Not OK</v>
      </c>
      <c r="AT77" s="16" t="str">
        <f t="shared" si="180"/>
        <v>OK</v>
      </c>
      <c r="AU77" s="16" t="str">
        <f t="shared" si="180"/>
        <v>Not 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253" t="str">
        <f>+'8.คำนวณ'!E52</f>
        <v>หนองบัวลำภู</v>
      </c>
      <c r="B78" s="14" t="str">
        <f>+'8.คำนวณ'!G52</f>
        <v>สุวรรณคูหา,รพช.</v>
      </c>
      <c r="C78" s="264">
        <f>+'8.คำนวณ'!X52</f>
        <v>12613.443819400749</v>
      </c>
      <c r="D78" s="264">
        <f>+'8.คำนวณ'!Y52</f>
        <v>14.932848747248169</v>
      </c>
      <c r="E78" s="264">
        <f>+'8.คำนวณ'!Z52</f>
        <v>2192.616731126589</v>
      </c>
      <c r="F78" s="264">
        <f>+'8.คำนวณ'!AA52</f>
        <v>764.42431349082381</v>
      </c>
      <c r="G78" s="264">
        <f>+'8.คำนวณ'!AB52</f>
        <v>301.96422364293159</v>
      </c>
      <c r="H78" s="264">
        <f>+'8.คำนวณ'!AC52</f>
        <v>913.69375743415765</v>
      </c>
      <c r="I78" s="264">
        <f>+'8.คำนวณ'!AD52</f>
        <v>472.31146829290458</v>
      </c>
      <c r="J78" s="264">
        <f>+'8.คำนวณ'!AE52</f>
        <v>199.3507074458177</v>
      </c>
      <c r="K78" s="264">
        <f>+'8.คำนวณ'!AF52</f>
        <v>377.12455211720413</v>
      </c>
      <c r="L78" s="264">
        <f>+'8.คำนวณ'!AG52</f>
        <v>300.60693600501003</v>
      </c>
      <c r="M78" s="264">
        <f>+'8.คำนวณ'!AH52</f>
        <v>400.42130536110017</v>
      </c>
      <c r="N78" s="14" t="str">
        <f t="shared" si="175"/>
        <v>สุวรรณคูหา,รพช.</v>
      </c>
      <c r="O78" s="50">
        <f>+(C78-C83)*100/C83</f>
        <v>17.439349560639251</v>
      </c>
      <c r="P78" s="50">
        <f t="shared" ref="P78:Y78" si="181">+(D78-D83)*100/D83</f>
        <v>-65.976359833578783</v>
      </c>
      <c r="Q78" s="50">
        <f t="shared" si="181"/>
        <v>27.14978448182822</v>
      </c>
      <c r="R78" s="50">
        <f t="shared" si="181"/>
        <v>-0.96636249819710029</v>
      </c>
      <c r="S78" s="50">
        <f t="shared" si="181"/>
        <v>-49.230601059555269</v>
      </c>
      <c r="T78" s="50">
        <f t="shared" si="181"/>
        <v>45.711613132888935</v>
      </c>
      <c r="U78" s="50">
        <f t="shared" si="181"/>
        <v>-41.216237653249252</v>
      </c>
      <c r="V78" s="50">
        <f t="shared" si="181"/>
        <v>-8.3966028669179398</v>
      </c>
      <c r="W78" s="50">
        <f t="shared" si="181"/>
        <v>6.3433002191585368</v>
      </c>
      <c r="X78" s="50">
        <f t="shared" si="181"/>
        <v>224.24215861029134</v>
      </c>
      <c r="Y78" s="50">
        <f t="shared" si="181"/>
        <v>-43.948968153991359</v>
      </c>
      <c r="Z78" s="14" t="str">
        <f t="shared" si="177"/>
        <v>สุวรรณคูหา,รพช.</v>
      </c>
      <c r="AA78" s="15">
        <f t="shared" si="178"/>
        <v>0.1743934956063925</v>
      </c>
      <c r="AB78" s="15">
        <f t="shared" si="178"/>
        <v>-0.65976359833578779</v>
      </c>
      <c r="AC78" s="15">
        <f t="shared" si="178"/>
        <v>0.27149784481828221</v>
      </c>
      <c r="AD78" s="15">
        <f t="shared" si="178"/>
        <v>-9.6636249819710036E-3</v>
      </c>
      <c r="AE78" s="15">
        <f t="shared" si="178"/>
        <v>-0.49230601059555268</v>
      </c>
      <c r="AF78" s="15">
        <f t="shared" si="178"/>
        <v>0.45711613132888934</v>
      </c>
      <c r="AG78" s="15">
        <f t="shared" si="178"/>
        <v>-0.41216237653249249</v>
      </c>
      <c r="AH78" s="15">
        <f t="shared" si="178"/>
        <v>-8.3966028669179404E-2</v>
      </c>
      <c r="AI78" s="15">
        <f t="shared" si="178"/>
        <v>6.3433002191585375E-2</v>
      </c>
      <c r="AJ78" s="15">
        <f t="shared" si="178"/>
        <v>2.2424215861029135</v>
      </c>
      <c r="AK78" s="15">
        <f t="shared" si="178"/>
        <v>-0.43948968153991358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OK</v>
      </c>
      <c r="AP78" s="16" t="str">
        <f t="shared" si="182"/>
        <v>OK</v>
      </c>
      <c r="AQ78" s="16" t="str">
        <f t="shared" si="182"/>
        <v>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OK</v>
      </c>
      <c r="AU78" s="16" t="str">
        <f t="shared" si="182"/>
        <v>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253" t="str">
        <f>+'8.คำนวณ'!E53</f>
        <v>อุดรธานี</v>
      </c>
      <c r="B79" s="14" t="str">
        <f>+'8.คำนวณ'!G53</f>
        <v>โนนสะอาด,รพช.</v>
      </c>
      <c r="C79" s="264">
        <f>+'8.คำนวณ'!X53</f>
        <v>9408.034343305073</v>
      </c>
      <c r="D79" s="264">
        <f>+'8.คำนวณ'!Y53</f>
        <v>8.307247337019616</v>
      </c>
      <c r="E79" s="264">
        <f>+'8.คำนวณ'!Z53</f>
        <v>1203.6085220613134</v>
      </c>
      <c r="F79" s="264">
        <f>+'8.คำนวณ'!AA53</f>
        <v>475.37632058586496</v>
      </c>
      <c r="G79" s="264">
        <f>+'8.คำนวณ'!AB53</f>
        <v>679.18137201117895</v>
      </c>
      <c r="H79" s="264">
        <f>+'8.คำนวณ'!AC53</f>
        <v>387.01758411504966</v>
      </c>
      <c r="I79" s="264">
        <f>+'8.คำนวณ'!AD53</f>
        <v>822.06235525351042</v>
      </c>
      <c r="J79" s="264">
        <f>+'8.คำนวณ'!AE53</f>
        <v>46.532631072125284</v>
      </c>
      <c r="K79" s="264">
        <f>+'8.คำนวณ'!AF53</f>
        <v>313.34487085810969</v>
      </c>
      <c r="L79" s="264">
        <f>+'8.คำนวณ'!AG53</f>
        <v>62.788435513077339</v>
      </c>
      <c r="M79" s="264">
        <f>+'8.คำนวณ'!AH53</f>
        <v>30.050170048332376</v>
      </c>
      <c r="N79" s="14" t="str">
        <f t="shared" si="175"/>
        <v>โนนสะอาด,รพช.</v>
      </c>
      <c r="O79" s="52">
        <f>+(C79-C83)*100/C83</f>
        <v>-12.405093347901005</v>
      </c>
      <c r="P79" s="52">
        <f t="shared" ref="P79:Y79" si="183">+(D79-D83)*100/D83</f>
        <v>-81.072412976773649</v>
      </c>
      <c r="Q79" s="52">
        <f t="shared" si="183"/>
        <v>-30.202774608057016</v>
      </c>
      <c r="R79" s="52">
        <f t="shared" si="183"/>
        <v>-38.41346307412222</v>
      </c>
      <c r="S79" s="52">
        <f t="shared" si="183"/>
        <v>14.191110498335673</v>
      </c>
      <c r="T79" s="52">
        <f t="shared" si="183"/>
        <v>-38.280243206913674</v>
      </c>
      <c r="U79" s="52">
        <f t="shared" si="183"/>
        <v>2.3136666574956046</v>
      </c>
      <c r="V79" s="52">
        <f t="shared" si="183"/>
        <v>-78.617848221553871</v>
      </c>
      <c r="W79" s="52">
        <f t="shared" si="183"/>
        <v>-11.641585023503195</v>
      </c>
      <c r="X79" s="52">
        <f t="shared" si="183"/>
        <v>-32.274823272261536</v>
      </c>
      <c r="Y79" s="52">
        <f t="shared" si="183"/>
        <v>-95.793572879849364</v>
      </c>
      <c r="Z79" s="14" t="str">
        <f t="shared" si="177"/>
        <v>โนนสะอาด,รพช.</v>
      </c>
      <c r="AA79" s="15">
        <f t="shared" si="178"/>
        <v>-0.12405093347901004</v>
      </c>
      <c r="AB79" s="15">
        <f t="shared" si="178"/>
        <v>-0.81072412976773645</v>
      </c>
      <c r="AC79" s="15">
        <f t="shared" si="178"/>
        <v>-0.30202774608057015</v>
      </c>
      <c r="AD79" s="15">
        <f t="shared" si="178"/>
        <v>-0.38413463074122217</v>
      </c>
      <c r="AE79" s="15">
        <f t="shared" si="178"/>
        <v>0.14191110498335674</v>
      </c>
      <c r="AF79" s="15">
        <f t="shared" si="178"/>
        <v>-0.38280243206913672</v>
      </c>
      <c r="AG79" s="15">
        <f t="shared" si="178"/>
        <v>2.3136666574956045E-2</v>
      </c>
      <c r="AH79" s="15">
        <f t="shared" si="178"/>
        <v>-0.78617848221553865</v>
      </c>
      <c r="AI79" s="15">
        <f t="shared" si="178"/>
        <v>-0.11641585023503195</v>
      </c>
      <c r="AJ79" s="15">
        <f t="shared" si="178"/>
        <v>-0.32274823272261538</v>
      </c>
      <c r="AK79" s="15">
        <f t="shared" si="178"/>
        <v>-0.95793572879849365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253" t="str">
        <f>+'8.คำนวณ'!E54</f>
        <v>เลย</v>
      </c>
      <c r="B80" s="14" t="str">
        <f>+'8.คำนวณ'!G54</f>
        <v>ปากชม,รพช.</v>
      </c>
      <c r="C80" s="264">
        <f>+'8.คำนวณ'!X54</f>
        <v>8988.1132375885809</v>
      </c>
      <c r="D80" s="264">
        <f>+'8.คำนวณ'!Y54</f>
        <v>26.450702064719152</v>
      </c>
      <c r="E80" s="264">
        <f>+'8.คำนวณ'!Z54</f>
        <v>1219.3346854549229</v>
      </c>
      <c r="F80" s="264">
        <f>+'8.คำนวณ'!AA54</f>
        <v>1108.3077412380314</v>
      </c>
      <c r="G80" s="264">
        <f>+'8.คำนวณ'!AB54</f>
        <v>629.33721024456338</v>
      </c>
      <c r="H80" s="264">
        <f>+'8.คำนวณ'!AC54</f>
        <v>685.56999564321734</v>
      </c>
      <c r="I80" s="264">
        <f>+'8.คำนวณ'!AD54</f>
        <v>653.31830061141363</v>
      </c>
      <c r="J80" s="264">
        <f>+'8.คำนวณ'!AE54</f>
        <v>244.23241755670057</v>
      </c>
      <c r="K80" s="264">
        <f>+'8.คำนวณ'!AF54</f>
        <v>416.48299256748942</v>
      </c>
      <c r="L80" s="264">
        <f>+'8.คำนวณ'!AG54</f>
        <v>1.1690941005284842E-2</v>
      </c>
      <c r="M80" s="264">
        <f>+'8.คำนวณ'!AH54</f>
        <v>583.89623722836859</v>
      </c>
      <c r="N80" s="14" t="str">
        <f t="shared" si="175"/>
        <v>ปากชม,รพช.</v>
      </c>
      <c r="O80" s="50">
        <f t="shared" ref="O80:Y80" si="185">+(C80-C83)*100/C83</f>
        <v>-16.314831420090094</v>
      </c>
      <c r="P80" s="50">
        <f t="shared" si="185"/>
        <v>-39.733591062786175</v>
      </c>
      <c r="Q80" s="50">
        <f t="shared" si="185"/>
        <v>-29.290814821452599</v>
      </c>
      <c r="R80" s="50">
        <f t="shared" si="185"/>
        <v>43.584845679462731</v>
      </c>
      <c r="S80" s="50">
        <f t="shared" si="185"/>
        <v>5.8107861570861701</v>
      </c>
      <c r="T80" s="50">
        <f t="shared" si="185"/>
        <v>9.3315010285374314</v>
      </c>
      <c r="U80" s="50">
        <f t="shared" si="185"/>
        <v>-18.688174439779221</v>
      </c>
      <c r="V80" s="50">
        <f t="shared" si="185"/>
        <v>12.226936261562445</v>
      </c>
      <c r="W80" s="50">
        <f t="shared" si="185"/>
        <v>17.441772661392356</v>
      </c>
      <c r="X80" s="50">
        <f t="shared" si="185"/>
        <v>-99.987389858670213</v>
      </c>
      <c r="Y80" s="50">
        <f t="shared" si="185"/>
        <v>-18.26612083456002</v>
      </c>
      <c r="Z80" s="14" t="str">
        <f t="shared" si="177"/>
        <v>ปากชม,รพช.</v>
      </c>
      <c r="AA80" s="15">
        <f t="shared" si="178"/>
        <v>-0.16314831420090095</v>
      </c>
      <c r="AB80" s="15">
        <f t="shared" si="178"/>
        <v>-0.39733591062786178</v>
      </c>
      <c r="AC80" s="15">
        <f t="shared" si="178"/>
        <v>-0.29290814821452599</v>
      </c>
      <c r="AD80" s="15">
        <f t="shared" si="178"/>
        <v>0.4358484567946273</v>
      </c>
      <c r="AE80" s="15">
        <f t="shared" si="178"/>
        <v>5.8107861570861702E-2</v>
      </c>
      <c r="AF80" s="15">
        <f t="shared" si="178"/>
        <v>9.3315010285374311E-2</v>
      </c>
      <c r="AG80" s="15">
        <f t="shared" si="178"/>
        <v>-0.1868817443977922</v>
      </c>
      <c r="AH80" s="15">
        <f t="shared" si="178"/>
        <v>0.12226936261562445</v>
      </c>
      <c r="AI80" s="15">
        <f t="shared" si="178"/>
        <v>0.17441772661392357</v>
      </c>
      <c r="AJ80" s="15">
        <f t="shared" si="178"/>
        <v>-0.99987389858670217</v>
      </c>
      <c r="AK80" s="15">
        <f t="shared" si="178"/>
        <v>-0.18266120834560021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OK</v>
      </c>
      <c r="AO80" s="16" t="str">
        <f t="shared" si="186"/>
        <v>OK</v>
      </c>
      <c r="AP80" s="16" t="str">
        <f t="shared" si="186"/>
        <v>Not 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253" t="str">
        <f>+'8.คำนวณ'!E55</f>
        <v>บึงกาฬ</v>
      </c>
      <c r="B81" s="14" t="str">
        <f>+'8.คำนวณ'!G55</f>
        <v>พรเจริญ,รพช.</v>
      </c>
      <c r="C81" s="264">
        <f>+'8.คำนวณ'!X55</f>
        <v>9937.7331875316013</v>
      </c>
      <c r="D81" s="264">
        <f>+'8.คำนวณ'!Y55</f>
        <v>59.263158362719693</v>
      </c>
      <c r="E81" s="264">
        <f>+'8.คำนวณ'!Z55</f>
        <v>1777.6001406188018</v>
      </c>
      <c r="F81" s="264">
        <f>+'8.คำนวณ'!AA55</f>
        <v>776.96240763075093</v>
      </c>
      <c r="G81" s="264">
        <f>+'8.คำนวณ'!AB55</f>
        <v>743.40621022459663</v>
      </c>
      <c r="H81" s="264">
        <f>+'8.คำนวณ'!AC55</f>
        <v>528.95021961271493</v>
      </c>
      <c r="I81" s="264">
        <f>+'8.คำนวณ'!AD55</f>
        <v>688.97761551274073</v>
      </c>
      <c r="J81" s="264">
        <f>+'8.คำนวณ'!AE55</f>
        <v>382.41263615841683</v>
      </c>
      <c r="K81" s="264">
        <f>+'8.คำนวณ'!AF55</f>
        <v>283.80545547508092</v>
      </c>
      <c r="L81" s="264">
        <f>+'8.คำนวณ'!AG55</f>
        <v>91.020532598251009</v>
      </c>
      <c r="M81" s="264">
        <f>+'8.คำนวณ'!AH55</f>
        <v>1062.7238629119843</v>
      </c>
      <c r="N81" s="14" t="str">
        <f t="shared" si="175"/>
        <v>พรเจริญ,รพช.</v>
      </c>
      <c r="O81" s="50">
        <f t="shared" ref="O81:Y81" si="187">+(C81-C83)*100/C83</f>
        <v>-7.4732532715766897</v>
      </c>
      <c r="P81" s="50">
        <f t="shared" si="187"/>
        <v>35.027710344309561</v>
      </c>
      <c r="Q81" s="50">
        <f t="shared" si="187"/>
        <v>3.0829837088837837</v>
      </c>
      <c r="R81" s="50">
        <f t="shared" si="187"/>
        <v>0.65798807268767501</v>
      </c>
      <c r="S81" s="50">
        <f t="shared" si="187"/>
        <v>24.989265305569401</v>
      </c>
      <c r="T81" s="50">
        <f t="shared" si="187"/>
        <v>-15.645489377967365</v>
      </c>
      <c r="U81" s="50">
        <f t="shared" si="187"/>
        <v>-14.250025393380024</v>
      </c>
      <c r="V81" s="50">
        <f t="shared" si="187"/>
        <v>75.721957687304879</v>
      </c>
      <c r="W81" s="50">
        <f t="shared" si="187"/>
        <v>-19.971244020087401</v>
      </c>
      <c r="X81" s="50">
        <f t="shared" si="187"/>
        <v>-1.8229773413364394</v>
      </c>
      <c r="Y81" s="50">
        <f t="shared" si="187"/>
        <v>48.76023899346616</v>
      </c>
      <c r="Z81" s="14" t="str">
        <f t="shared" si="177"/>
        <v>พรเจริญ,รพช.</v>
      </c>
      <c r="AA81" s="15">
        <f t="shared" si="178"/>
        <v>-7.4732532715766894E-2</v>
      </c>
      <c r="AB81" s="15">
        <f t="shared" si="178"/>
        <v>0.35027710344309559</v>
      </c>
      <c r="AC81" s="15">
        <f t="shared" si="178"/>
        <v>3.0829837088837839E-2</v>
      </c>
      <c r="AD81" s="15">
        <f t="shared" si="178"/>
        <v>6.5798807268767504E-3</v>
      </c>
      <c r="AE81" s="15">
        <f t="shared" si="178"/>
        <v>0.249892653055694</v>
      </c>
      <c r="AF81" s="15">
        <f t="shared" si="178"/>
        <v>-0.15645489377967364</v>
      </c>
      <c r="AG81" s="15">
        <f t="shared" si="178"/>
        <v>-0.14250025393380025</v>
      </c>
      <c r="AH81" s="15">
        <f t="shared" si="178"/>
        <v>0.75721957687304875</v>
      </c>
      <c r="AI81" s="15">
        <f t="shared" si="178"/>
        <v>-0.199712440200874</v>
      </c>
      <c r="AJ81" s="15">
        <f t="shared" si="178"/>
        <v>-1.8229773413364393E-2</v>
      </c>
      <c r="AK81" s="15">
        <f t="shared" si="178"/>
        <v>0.4876023899346616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OK</v>
      </c>
      <c r="AT81" s="16" t="str">
        <f t="shared" si="188"/>
        <v>Not 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253" t="str">
        <f>+'8.คำนวณ'!E56</f>
        <v>นครพนม</v>
      </c>
      <c r="B82" s="14" t="str">
        <f>+'8.คำนวณ'!G56</f>
        <v>นาแก,รพช.</v>
      </c>
      <c r="C82" s="264">
        <f>+'8.คำนวณ'!X56</f>
        <v>10464.649618415571</v>
      </c>
      <c r="D82" s="264">
        <f>+'8.คำนวณ'!Y56</f>
        <v>74.315868572330132</v>
      </c>
      <c r="E82" s="264">
        <f>+'8.คำนวณ'!Z56</f>
        <v>1486.3931396722398</v>
      </c>
      <c r="F82" s="264">
        <f>+'8.คำนวณ'!AA56</f>
        <v>578.74314756081287</v>
      </c>
      <c r="G82" s="264">
        <f>+'8.คำนวณ'!AB56</f>
        <v>483.76672276318504</v>
      </c>
      <c r="H82" s="264">
        <f>+'8.คำนวณ'!AC56</f>
        <v>451.79200766202922</v>
      </c>
      <c r="I82" s="264">
        <f>+'8.คำนวณ'!AD56</f>
        <v>354.85039473205148</v>
      </c>
      <c r="J82" s="264">
        <f>+'8.คำนวณ'!AE56</f>
        <v>118.56957417888047</v>
      </c>
      <c r="K82" s="264">
        <f>+'8.คำนวณ'!AF56</f>
        <v>234.16798614847505</v>
      </c>
      <c r="L82" s="264">
        <f>+'8.คำนวณ'!AG56</f>
        <v>42.496399574421609</v>
      </c>
      <c r="M82" s="264">
        <f>+'8.คำนวณ'!AH56</f>
        <v>1984.6839817470561</v>
      </c>
      <c r="N82" s="14" t="str">
        <f t="shared" si="175"/>
        <v>นาแก,รพช.</v>
      </c>
      <c r="O82" s="50">
        <f t="shared" ref="O82:Y82" si="189">+(C82-C83)*100/C83</f>
        <v>-2.5673192695836606</v>
      </c>
      <c r="P82" s="50">
        <f t="shared" si="189"/>
        <v>69.324447984244429</v>
      </c>
      <c r="Q82" s="50">
        <f t="shared" si="189"/>
        <v>-13.804102339634186</v>
      </c>
      <c r="R82" s="50">
        <f t="shared" si="189"/>
        <v>-25.021956954175316</v>
      </c>
      <c r="S82" s="50">
        <f t="shared" si="189"/>
        <v>-18.66405415259338</v>
      </c>
      <c r="T82" s="50">
        <f t="shared" si="189"/>
        <v>-27.950320661214853</v>
      </c>
      <c r="U82" s="50">
        <f t="shared" si="189"/>
        <v>-55.835412280009265</v>
      </c>
      <c r="V82" s="50">
        <f t="shared" si="189"/>
        <v>-45.516241549529106</v>
      </c>
      <c r="W82" s="50">
        <f t="shared" si="189"/>
        <v>-33.968243878844973</v>
      </c>
      <c r="X82" s="50">
        <f t="shared" si="189"/>
        <v>-54.162320689279504</v>
      </c>
      <c r="Y82" s="50">
        <f t="shared" si="189"/>
        <v>177.81634886996824</v>
      </c>
      <c r="Z82" s="14" t="str">
        <f t="shared" si="177"/>
        <v>นาแก,รพช.</v>
      </c>
      <c r="AA82" s="15">
        <f t="shared" si="178"/>
        <v>-2.5673192695836608E-2</v>
      </c>
      <c r="AB82" s="15">
        <f t="shared" si="178"/>
        <v>0.69324447984244431</v>
      </c>
      <c r="AC82" s="15">
        <f t="shared" si="178"/>
        <v>-0.13804102339634186</v>
      </c>
      <c r="AD82" s="15">
        <f t="shared" si="178"/>
        <v>-0.25021956954175317</v>
      </c>
      <c r="AE82" s="15">
        <f t="shared" si="178"/>
        <v>-0.18664054152593379</v>
      </c>
      <c r="AF82" s="15">
        <f t="shared" si="178"/>
        <v>-0.27950320661214856</v>
      </c>
      <c r="AG82" s="15">
        <f t="shared" si="178"/>
        <v>-0.55835412280009267</v>
      </c>
      <c r="AH82" s="15">
        <f t="shared" si="178"/>
        <v>-0.45516241549529107</v>
      </c>
      <c r="AI82" s="15">
        <f t="shared" si="178"/>
        <v>-0.33968243878844973</v>
      </c>
      <c r="AJ82" s="15">
        <f t="shared" si="178"/>
        <v>-0.54162320689279508</v>
      </c>
      <c r="AK82" s="15">
        <f t="shared" si="178"/>
        <v>1.7781634886996824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143</v>
      </c>
      <c r="C83" s="19">
        <f t="shared" ref="C83:M83" si="191">AVERAGE(C77:C82)</f>
        <v>10740.389713149643</v>
      </c>
      <c r="D83" s="19">
        <f t="shared" si="191"/>
        <v>43.889626959979928</v>
      </c>
      <c r="E83" s="19">
        <f t="shared" si="191"/>
        <v>1724.4360578841167</v>
      </c>
      <c r="F83" s="19">
        <f t="shared" si="191"/>
        <v>771.88350622474866</v>
      </c>
      <c r="G83" s="19">
        <f t="shared" si="191"/>
        <v>594.77604609255286</v>
      </c>
      <c r="H83" s="19">
        <f t="shared" si="191"/>
        <v>627.05623648601659</v>
      </c>
      <c r="I83" s="19">
        <f t="shared" si="191"/>
        <v>803.47267585027487</v>
      </c>
      <c r="J83" s="19">
        <f t="shared" si="191"/>
        <v>217.62370576300745</v>
      </c>
      <c r="K83" s="19">
        <f t="shared" si="191"/>
        <v>354.62934791378831</v>
      </c>
      <c r="L83" s="19">
        <f t="shared" si="191"/>
        <v>92.710626308872861</v>
      </c>
      <c r="M83" s="19">
        <f t="shared" si="191"/>
        <v>714.38703655125289</v>
      </c>
      <c r="V83" s="49"/>
      <c r="W83" s="49"/>
      <c r="X83" s="49"/>
      <c r="Y83" s="49"/>
    </row>
    <row r="84" spans="1:49" ht="13.5" customHeight="1">
      <c r="B84" s="20" t="s">
        <v>267</v>
      </c>
      <c r="C84" s="21">
        <f t="shared" ref="C84:M84" si="192">+STDEV(C77:C82)</f>
        <v>1692.232137058134</v>
      </c>
      <c r="D84" s="21">
        <f t="shared" si="192"/>
        <v>31.240001875599724</v>
      </c>
      <c r="E84" s="21">
        <f t="shared" si="192"/>
        <v>520.87765890320338</v>
      </c>
      <c r="F84" s="21">
        <f t="shared" si="192"/>
        <v>229.21382615603704</v>
      </c>
      <c r="G84" s="21">
        <f t="shared" si="192"/>
        <v>171.48096345567137</v>
      </c>
      <c r="H84" s="21">
        <f t="shared" si="192"/>
        <v>205.8428767349692</v>
      </c>
      <c r="I84" s="21">
        <f t="shared" si="192"/>
        <v>529.01513984644703</v>
      </c>
      <c r="J84" s="21">
        <f t="shared" si="192"/>
        <v>123.85005768546304</v>
      </c>
      <c r="K84" s="21">
        <f t="shared" si="192"/>
        <v>97.50149641270545</v>
      </c>
      <c r="L84" s="21">
        <f t="shared" si="192"/>
        <v>106.15766123282474</v>
      </c>
      <c r="M84" s="21">
        <f t="shared" si="192"/>
        <v>715.38182001329028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268</v>
      </c>
      <c r="C85" s="21">
        <f>+C83+C84</f>
        <v>12432.621850207777</v>
      </c>
      <c r="D85" s="21">
        <f t="shared" ref="D85:M85" si="193">+D83+D84</f>
        <v>75.129628835579652</v>
      </c>
      <c r="E85" s="21">
        <f t="shared" si="193"/>
        <v>2245.3137167873201</v>
      </c>
      <c r="F85" s="21">
        <f t="shared" si="193"/>
        <v>1001.0973323807857</v>
      </c>
      <c r="G85" s="21">
        <f t="shared" si="193"/>
        <v>766.25700954822423</v>
      </c>
      <c r="H85" s="21">
        <f t="shared" si="193"/>
        <v>832.89911322098578</v>
      </c>
      <c r="I85" s="21">
        <f t="shared" si="193"/>
        <v>1332.487815696722</v>
      </c>
      <c r="J85" s="21">
        <f t="shared" si="193"/>
        <v>341.47376344847049</v>
      </c>
      <c r="K85" s="21">
        <f t="shared" si="193"/>
        <v>452.13084432649373</v>
      </c>
      <c r="L85" s="21">
        <f t="shared" si="193"/>
        <v>198.86828754169761</v>
      </c>
      <c r="M85" s="21">
        <f t="shared" si="193"/>
        <v>1429.7688565645431</v>
      </c>
      <c r="V85" s="173"/>
      <c r="W85" s="173"/>
      <c r="X85" s="173"/>
      <c r="Y85" s="173"/>
    </row>
    <row r="86" spans="1:49" ht="13.5" customHeight="1">
      <c r="B86" s="430" t="s">
        <v>150</v>
      </c>
      <c r="C86" s="442" t="s">
        <v>247</v>
      </c>
      <c r="D86" s="443"/>
      <c r="E86" s="443"/>
      <c r="F86" s="443"/>
      <c r="G86" s="443"/>
      <c r="H86" s="443"/>
      <c r="I86" s="443"/>
      <c r="J86" s="443"/>
      <c r="K86" s="443"/>
      <c r="L86" s="443"/>
      <c r="M86" s="444"/>
      <c r="N86" s="434" t="s">
        <v>150</v>
      </c>
      <c r="O86" s="442" t="s">
        <v>718</v>
      </c>
      <c r="P86" s="443"/>
      <c r="Q86" s="443"/>
      <c r="R86" s="443"/>
      <c r="S86" s="443"/>
      <c r="T86" s="443"/>
      <c r="U86" s="443"/>
      <c r="V86" s="443"/>
      <c r="W86" s="443"/>
      <c r="X86" s="443"/>
      <c r="Y86" s="444"/>
      <c r="Z86" s="434" t="s">
        <v>150</v>
      </c>
      <c r="AA86" s="442" t="s">
        <v>718</v>
      </c>
      <c r="AB86" s="443"/>
      <c r="AC86" s="443"/>
      <c r="AD86" s="443"/>
      <c r="AE86" s="443"/>
      <c r="AF86" s="443"/>
      <c r="AG86" s="443"/>
      <c r="AH86" s="443"/>
      <c r="AI86" s="443"/>
      <c r="AJ86" s="443"/>
      <c r="AK86" s="444"/>
      <c r="AL86" s="434" t="s">
        <v>150</v>
      </c>
      <c r="AM86" s="442" t="s">
        <v>719</v>
      </c>
      <c r="AN86" s="443"/>
      <c r="AO86" s="443"/>
      <c r="AP86" s="443"/>
      <c r="AQ86" s="443"/>
      <c r="AR86" s="443"/>
      <c r="AS86" s="443"/>
      <c r="AT86" s="443"/>
      <c r="AU86" s="443"/>
      <c r="AV86" s="443"/>
      <c r="AW86" s="444"/>
    </row>
    <row r="87" spans="1:49" ht="13.5" customHeight="1">
      <c r="B87" s="430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435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435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435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4.4" customHeight="1">
      <c r="A88" s="253" t="str">
        <f>+'8.คำนวณ'!E57</f>
        <v>อุดรธานี</v>
      </c>
      <c r="B88" s="14" t="str">
        <f>+'8.คำนวณ'!G57</f>
        <v>กุดจับ,รพช.</v>
      </c>
      <c r="C88" s="264">
        <f>+'8.คำนวณ'!X57</f>
        <v>7920.7083932195255</v>
      </c>
      <c r="D88" s="264">
        <f>+'8.คำนวณ'!Y57</f>
        <v>6.7963183285642055</v>
      </c>
      <c r="E88" s="264">
        <f>+'8.คำนวณ'!Z57</f>
        <v>1214.5967244144731</v>
      </c>
      <c r="F88" s="264">
        <f>+'8.คำนวณ'!AA57</f>
        <v>353.38833228331669</v>
      </c>
      <c r="G88" s="264">
        <f>+'8.คำนวณ'!AB57</f>
        <v>473.87072418809248</v>
      </c>
      <c r="H88" s="264">
        <f>+'8.คำนวณ'!AC57</f>
        <v>535.572387402039</v>
      </c>
      <c r="I88" s="264">
        <f>+'8.คำนวณ'!AD57</f>
        <v>1405.0479302026042</v>
      </c>
      <c r="J88" s="264">
        <f>+'8.คำนวณ'!AE57</f>
        <v>131.11960798825308</v>
      </c>
      <c r="K88" s="264">
        <f>+'8.คำนวณ'!AF57</f>
        <v>269.8532899208974</v>
      </c>
      <c r="L88" s="264">
        <f>+'8.คำนวณ'!AG57</f>
        <v>2.3032058366414558</v>
      </c>
      <c r="M88" s="264">
        <f>+'8.คำนวณ'!AH57</f>
        <v>101.06811353364706</v>
      </c>
      <c r="N88" s="14" t="str">
        <f>+B88</f>
        <v>กุดจับ,รพช.</v>
      </c>
      <c r="O88" s="50">
        <f>+(C88-C93)*100/C93</f>
        <v>-6.0860154987937687</v>
      </c>
      <c r="P88" s="50">
        <f t="shared" ref="P88:Y88" si="194">+(D88-D93)*100/D93</f>
        <v>-26.582644391183898</v>
      </c>
      <c r="Q88" s="50">
        <f t="shared" si="194"/>
        <v>1.117233835464116</v>
      </c>
      <c r="R88" s="50">
        <f t="shared" si="194"/>
        <v>-29.08628473927098</v>
      </c>
      <c r="S88" s="50">
        <f t="shared" si="194"/>
        <v>-37.522295369798606</v>
      </c>
      <c r="T88" s="50">
        <f t="shared" si="194"/>
        <v>-30.472652477595084</v>
      </c>
      <c r="U88" s="50">
        <f t="shared" si="194"/>
        <v>58.207982117870735</v>
      </c>
      <c r="V88" s="50">
        <f t="shared" si="194"/>
        <v>21.280962533442743</v>
      </c>
      <c r="W88" s="50">
        <f t="shared" si="194"/>
        <v>-9.4424550076462204</v>
      </c>
      <c r="X88" s="50">
        <f t="shared" si="194"/>
        <v>-91.624994438006397</v>
      </c>
      <c r="Y88" s="50">
        <f t="shared" si="194"/>
        <v>-38.804375280925505</v>
      </c>
      <c r="Z88" s="14" t="str">
        <f>+N88</f>
        <v>กุดจับ,รพช.</v>
      </c>
      <c r="AA88" s="15">
        <f t="shared" ref="AA88:AK92" si="195">+O88/100</f>
        <v>-6.086015498793769E-2</v>
      </c>
      <c r="AB88" s="15">
        <f t="shared" si="195"/>
        <v>-0.26582644391183896</v>
      </c>
      <c r="AC88" s="15">
        <f t="shared" si="195"/>
        <v>1.1172338354641161E-2</v>
      </c>
      <c r="AD88" s="15">
        <f t="shared" si="195"/>
        <v>-0.29086284739270979</v>
      </c>
      <c r="AE88" s="15">
        <f t="shared" si="195"/>
        <v>-0.37522295369798608</v>
      </c>
      <c r="AF88" s="15">
        <f t="shared" si="195"/>
        <v>-0.30472652477595086</v>
      </c>
      <c r="AG88" s="15">
        <f t="shared" si="195"/>
        <v>0.58207982117870738</v>
      </c>
      <c r="AH88" s="15">
        <f t="shared" si="195"/>
        <v>0.21280962533442743</v>
      </c>
      <c r="AI88" s="15">
        <f t="shared" si="195"/>
        <v>-9.4424550076462208E-2</v>
      </c>
      <c r="AJ88" s="15">
        <f t="shared" si="195"/>
        <v>-0.91624994438006402</v>
      </c>
      <c r="AK88" s="15">
        <f t="shared" si="195"/>
        <v>-0.38804375280925507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253" t="str">
        <f>+'8.คำนวณ'!E58</f>
        <v>อุดรธานี</v>
      </c>
      <c r="B89" s="14" t="str">
        <f>+'8.คำนวณ'!G58</f>
        <v>หนองวัวซอ,รพช.</v>
      </c>
      <c r="C89" s="264">
        <f>+'8.คำนวณ'!X58</f>
        <v>8335.5037212282605</v>
      </c>
      <c r="D89" s="264">
        <f>+'8.คำนวณ'!Y58</f>
        <v>8.5475881587738112</v>
      </c>
      <c r="E89" s="264">
        <f>+'8.คำนวณ'!Z58</f>
        <v>1068.8722578227275</v>
      </c>
      <c r="F89" s="264">
        <f>+'8.คำนวณ'!AA58</f>
        <v>501.68449053930442</v>
      </c>
      <c r="G89" s="264">
        <f>+'8.คำนวณ'!AB58</f>
        <v>691.51207549217042</v>
      </c>
      <c r="H89" s="264">
        <f>+'8.คำนวณ'!AC58</f>
        <v>550.44209833338471</v>
      </c>
      <c r="I89" s="264">
        <f>+'8.คำนวณ'!AD58</f>
        <v>338.22999668516729</v>
      </c>
      <c r="J89" s="264">
        <f>+'8.คำนวณ'!AE58</f>
        <v>135.81581884274038</v>
      </c>
      <c r="K89" s="264">
        <f>+'8.คำนวณ'!AF58</f>
        <v>233.49846651214312</v>
      </c>
      <c r="L89" s="264">
        <f>+'8.คำนวณ'!AG58</f>
        <v>1.9184849113269949E-2</v>
      </c>
      <c r="M89" s="264">
        <f>+'8.คำนวณ'!AH58</f>
        <v>6.8991668926566936</v>
      </c>
      <c r="N89" s="14" t="str">
        <f>+B89</f>
        <v>หนองวัวซอ,รพช.</v>
      </c>
      <c r="O89" s="50">
        <f>+(C89-C93)*100/C93</f>
        <v>-1.167884433757673</v>
      </c>
      <c r="P89" s="50">
        <f t="shared" ref="P89:Y89" si="197">+(D89-D93)*100/D93</f>
        <v>-7.6645193600021759</v>
      </c>
      <c r="Q89" s="50">
        <f t="shared" si="197"/>
        <v>-11.014574745700399</v>
      </c>
      <c r="R89" s="50">
        <f t="shared" si="197"/>
        <v>0.67200261808892414</v>
      </c>
      <c r="S89" s="50">
        <f t="shared" si="197"/>
        <v>-8.8272708240392408</v>
      </c>
      <c r="T89" s="50">
        <f t="shared" si="197"/>
        <v>-28.542284923553705</v>
      </c>
      <c r="U89" s="50">
        <f t="shared" si="197"/>
        <v>-61.915402231453896</v>
      </c>
      <c r="V89" s="50">
        <f t="shared" si="197"/>
        <v>25.624790138107706</v>
      </c>
      <c r="W89" s="50">
        <f t="shared" si="197"/>
        <v>-21.642430622145458</v>
      </c>
      <c r="X89" s="50">
        <f t="shared" si="197"/>
        <v>-99.930239314492212</v>
      </c>
      <c r="Y89" s="50">
        <f t="shared" si="197"/>
        <v>-95.822630765768409</v>
      </c>
      <c r="Z89" s="14" t="str">
        <f>+N89</f>
        <v>หนองวัวซอ,รพช.</v>
      </c>
      <c r="AA89" s="15">
        <f t="shared" si="195"/>
        <v>-1.1678844337576731E-2</v>
      </c>
      <c r="AB89" s="15">
        <f t="shared" si="195"/>
        <v>-7.6645193600021755E-2</v>
      </c>
      <c r="AC89" s="15">
        <f t="shared" si="195"/>
        <v>-0.11014574745700399</v>
      </c>
      <c r="AD89" s="15">
        <f t="shared" si="195"/>
        <v>6.7200261808892416E-3</v>
      </c>
      <c r="AE89" s="15">
        <f t="shared" si="195"/>
        <v>-8.8272708240392406E-2</v>
      </c>
      <c r="AF89" s="15">
        <f t="shared" si="195"/>
        <v>-0.28542284923553707</v>
      </c>
      <c r="AG89" s="15">
        <f t="shared" si="195"/>
        <v>-0.61915402231453898</v>
      </c>
      <c r="AH89" s="15">
        <f t="shared" si="195"/>
        <v>0.25624790138107706</v>
      </c>
      <c r="AI89" s="15">
        <f t="shared" si="195"/>
        <v>-0.21642430622145459</v>
      </c>
      <c r="AJ89" s="15">
        <f t="shared" si="195"/>
        <v>-0.99930239314492209</v>
      </c>
      <c r="AK89" s="15">
        <f t="shared" si="195"/>
        <v>-0.95822630765768413</v>
      </c>
      <c r="AL89" s="14" t="str">
        <f>+Z89</f>
        <v>หนองวัวซอ,รพช.</v>
      </c>
      <c r="AM89" s="16" t="str">
        <f>+IF(AND(C89&lt;C95),"OK","Not OK")</f>
        <v>OK</v>
      </c>
      <c r="AN89" s="16" t="str">
        <f t="shared" ref="AN89:AW89" si="198">+IF(AND(D89&lt;D95),"OK","Not OK")</f>
        <v>OK</v>
      </c>
      <c r="AO89" s="16" t="str">
        <f t="shared" si="198"/>
        <v>OK</v>
      </c>
      <c r="AP89" s="16" t="str">
        <f t="shared" si="198"/>
        <v>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253" t="str">
        <f>+'8.คำนวณ'!E59</f>
        <v>อุดรธานี</v>
      </c>
      <c r="B90" s="14" t="str">
        <f>+'8.คำนวณ'!G59</f>
        <v>วังสามหมอ,รพช.</v>
      </c>
      <c r="C90" s="264">
        <f>+'8.คำนวณ'!X59</f>
        <v>7997.8740271199549</v>
      </c>
      <c r="D90" s="264">
        <f>+'8.คำนวณ'!Y59</f>
        <v>0</v>
      </c>
      <c r="E90" s="264">
        <f>+'8.คำนวณ'!Z59</f>
        <v>1351.6109950700125</v>
      </c>
      <c r="F90" s="264">
        <f>+'8.คำนวณ'!AA59</f>
        <v>569.15464331813052</v>
      </c>
      <c r="G90" s="264">
        <f>+'8.คำนวณ'!AB59</f>
        <v>876.33031729286051</v>
      </c>
      <c r="H90" s="264">
        <f>+'8.คำนวณ'!AC59</f>
        <v>1300.1740802597419</v>
      </c>
      <c r="I90" s="264">
        <f>+'8.คำนวณ'!AD59</f>
        <v>1971.1874740064125</v>
      </c>
      <c r="J90" s="264">
        <f>+'8.คำนวณ'!AE59</f>
        <v>169.38877520530446</v>
      </c>
      <c r="K90" s="264">
        <f>+'8.คำนวณ'!AF59</f>
        <v>306.2804062553393</v>
      </c>
      <c r="L90" s="264">
        <f>+'8.คำนวณ'!AG59</f>
        <v>10.220434872015433</v>
      </c>
      <c r="M90" s="264">
        <f>+'8.คำนวณ'!AH59</f>
        <v>237.59743014654677</v>
      </c>
      <c r="N90" s="14" t="str">
        <f>+B90</f>
        <v>วังสามหมอ,รพช.</v>
      </c>
      <c r="O90" s="50">
        <f>+(C90-C93)*100/C93</f>
        <v>-5.1710806487298058</v>
      </c>
      <c r="P90" s="50">
        <f t="shared" ref="P90:Y90" si="199">+(D90-D93)*100/D93</f>
        <v>-100</v>
      </c>
      <c r="Q90" s="50">
        <f t="shared" si="199"/>
        <v>12.523903857030867</v>
      </c>
      <c r="R90" s="50">
        <f t="shared" si="199"/>
        <v>14.211100448063986</v>
      </c>
      <c r="S90" s="50">
        <f t="shared" si="199"/>
        <v>15.540175680027389</v>
      </c>
      <c r="T90" s="50">
        <f t="shared" si="199"/>
        <v>68.786997321397195</v>
      </c>
      <c r="U90" s="50">
        <f t="shared" si="199"/>
        <v>121.955127604514</v>
      </c>
      <c r="V90" s="50">
        <f t="shared" si="199"/>
        <v>56.678577784497158</v>
      </c>
      <c r="W90" s="50">
        <f t="shared" si="199"/>
        <v>2.7817807145304387</v>
      </c>
      <c r="X90" s="50">
        <f t="shared" si="199"/>
        <v>-62.8360620065381</v>
      </c>
      <c r="Y90" s="50">
        <f t="shared" si="199"/>
        <v>43.86261562727239</v>
      </c>
      <c r="Z90" s="14" t="str">
        <f>+N90</f>
        <v>วังสามหมอ,รพช.</v>
      </c>
      <c r="AA90" s="15">
        <f t="shared" si="195"/>
        <v>-5.1710806487298061E-2</v>
      </c>
      <c r="AB90" s="15">
        <f t="shared" si="195"/>
        <v>-1</v>
      </c>
      <c r="AC90" s="15">
        <f t="shared" si="195"/>
        <v>0.12523903857030866</v>
      </c>
      <c r="AD90" s="15">
        <f t="shared" si="195"/>
        <v>0.14211100448063985</v>
      </c>
      <c r="AE90" s="15">
        <f t="shared" si="195"/>
        <v>0.15540175680027388</v>
      </c>
      <c r="AF90" s="15">
        <f t="shared" si="195"/>
        <v>0.68786997321397192</v>
      </c>
      <c r="AG90" s="15">
        <f t="shared" si="195"/>
        <v>1.2195512760451401</v>
      </c>
      <c r="AH90" s="15">
        <f t="shared" si="195"/>
        <v>0.56678577784497153</v>
      </c>
      <c r="AI90" s="15">
        <f t="shared" si="195"/>
        <v>2.7817807145304387E-2</v>
      </c>
      <c r="AJ90" s="15">
        <f t="shared" si="195"/>
        <v>-0.62836062006538096</v>
      </c>
      <c r="AK90" s="15">
        <f t="shared" si="195"/>
        <v>0.43862615627272389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Not 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Not 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OK</v>
      </c>
    </row>
    <row r="91" spans="1:49" ht="13.5" customHeight="1">
      <c r="A91" s="253" t="str">
        <f>+'8.คำนวณ'!E60</f>
        <v>อุดรธานี</v>
      </c>
      <c r="B91" s="14" t="str">
        <f>+'8.คำนวณ'!G60</f>
        <v>น้ำโสม,รพช.</v>
      </c>
      <c r="C91" s="264">
        <f>+'8.คำนวณ'!X60</f>
        <v>9629.3988153710379</v>
      </c>
      <c r="D91" s="264">
        <f>+'8.คำนวณ'!Y60</f>
        <v>9.4718175642091484</v>
      </c>
      <c r="E91" s="264">
        <f>+'8.คำนวณ'!Z60</f>
        <v>1250.2495778858356</v>
      </c>
      <c r="F91" s="264">
        <f>+'8.คำนวณ'!AA60</f>
        <v>488.76284775110145</v>
      </c>
      <c r="G91" s="264">
        <f>+'8.คำนวณ'!AB60</f>
        <v>637.96144375397978</v>
      </c>
      <c r="H91" s="264">
        <f>+'8.คำนวณ'!AC60</f>
        <v>553.45097111391283</v>
      </c>
      <c r="I91" s="264">
        <f>+'8.คำนวณ'!AD60</f>
        <v>353.35670312522103</v>
      </c>
      <c r="J91" s="264">
        <f>+'8.คำนวณ'!AE60</f>
        <v>33.620121618635082</v>
      </c>
      <c r="K91" s="264">
        <f>+'8.คำนวณ'!AF60</f>
        <v>401.09021221662886</v>
      </c>
      <c r="L91" s="264">
        <f>+'8.คำนวณ'!AG60</f>
        <v>6.6223176857868893</v>
      </c>
      <c r="M91" s="264">
        <f>+'8.คำนวณ'!AH60</f>
        <v>480.21380063261319</v>
      </c>
      <c r="N91" s="14" t="str">
        <f>+B91</f>
        <v>น้ำโสม,รพช.</v>
      </c>
      <c r="O91" s="50">
        <f>+(C91-C93)*100/C93</f>
        <v>14.173526685673718</v>
      </c>
      <c r="P91" s="50">
        <f t="shared" ref="P91:Y91" si="201">+(D91-D93)*100/D93</f>
        <v>2.3194860444806671</v>
      </c>
      <c r="Q91" s="50">
        <f t="shared" si="201"/>
        <v>4.0853942535676957</v>
      </c>
      <c r="R91" s="50">
        <f t="shared" si="201"/>
        <v>-1.9209570630157977</v>
      </c>
      <c r="S91" s="50">
        <f t="shared" si="201"/>
        <v>-15.887678614015634</v>
      </c>
      <c r="T91" s="50">
        <f t="shared" si="201"/>
        <v>-28.151676766032235</v>
      </c>
      <c r="U91" s="50">
        <f t="shared" si="201"/>
        <v>-60.212139552275964</v>
      </c>
      <c r="V91" s="50">
        <f t="shared" si="201"/>
        <v>-68.902586173345114</v>
      </c>
      <c r="W91" s="50">
        <f t="shared" si="201"/>
        <v>34.598117923435936</v>
      </c>
      <c r="X91" s="50">
        <f t="shared" si="201"/>
        <v>-75.919673973808344</v>
      </c>
      <c r="Y91" s="50">
        <f t="shared" si="201"/>
        <v>190.76414411010546</v>
      </c>
      <c r="Z91" s="14" t="str">
        <f>+N91</f>
        <v>น้ำโสม,รพช.</v>
      </c>
      <c r="AA91" s="15">
        <f t="shared" si="195"/>
        <v>0.14173526685673718</v>
      </c>
      <c r="AB91" s="15">
        <f t="shared" si="195"/>
        <v>2.3194860444806672E-2</v>
      </c>
      <c r="AC91" s="15">
        <f t="shared" si="195"/>
        <v>4.0853942535676958E-2</v>
      </c>
      <c r="AD91" s="15">
        <f t="shared" si="195"/>
        <v>-1.9209570630157977E-2</v>
      </c>
      <c r="AE91" s="15">
        <f t="shared" si="195"/>
        <v>-0.15887678614015635</v>
      </c>
      <c r="AF91" s="15">
        <f t="shared" si="195"/>
        <v>-0.28151676766032235</v>
      </c>
      <c r="AG91" s="15">
        <f t="shared" si="195"/>
        <v>-0.60212139552275967</v>
      </c>
      <c r="AH91" s="15">
        <f t="shared" si="195"/>
        <v>-0.68902586173345115</v>
      </c>
      <c r="AI91" s="15">
        <f t="shared" si="195"/>
        <v>0.34598117923435934</v>
      </c>
      <c r="AJ91" s="15">
        <f t="shared" si="195"/>
        <v>-0.75919673973808344</v>
      </c>
      <c r="AK91" s="15">
        <f t="shared" si="195"/>
        <v>1.9076414411010547</v>
      </c>
      <c r="AL91" s="14" t="str">
        <f>+Z91</f>
        <v>น้ำโสม,รพช.</v>
      </c>
      <c r="AM91" s="16" t="str">
        <f>+IF(AND(C91&lt;C95),"OK","Not OK")</f>
        <v>Not OK</v>
      </c>
      <c r="AN91" s="16" t="str">
        <f t="shared" ref="AN91:AW91" si="202">+IF(AND(D91&lt;D95),"OK","Not OK")</f>
        <v>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Not OK</v>
      </c>
      <c r="AV91" s="16" t="str">
        <f t="shared" si="202"/>
        <v>OK</v>
      </c>
      <c r="AW91" s="16" t="str">
        <f t="shared" si="202"/>
        <v>Not OK</v>
      </c>
    </row>
    <row r="92" spans="1:49" ht="13.5" customHeight="1">
      <c r="A92" s="253" t="str">
        <f>+'8.คำนวณ'!E61</f>
        <v>เลย</v>
      </c>
      <c r="B92" s="14" t="str">
        <f>+'8.คำนวณ'!G61</f>
        <v>ผาขาว,รพช.</v>
      </c>
      <c r="C92" s="264">
        <f>+'8.คำนวณ'!X61</f>
        <v>8286.5306977467681</v>
      </c>
      <c r="D92" s="264">
        <f>+'8.คำนวณ'!Y61</f>
        <v>21.469778008595753</v>
      </c>
      <c r="E92" s="264">
        <f>+'8.คำนวณ'!Z61</f>
        <v>1120.5543003267719</v>
      </c>
      <c r="F92" s="264">
        <f>+'8.คำนวณ'!AA61</f>
        <v>578.68799533232857</v>
      </c>
      <c r="G92" s="264">
        <f>+'8.คำนวณ'!AB61</f>
        <v>1112.644051111158</v>
      </c>
      <c r="H92" s="264">
        <f>+'8.คำนวณ'!AC61</f>
        <v>911.88368711181442</v>
      </c>
      <c r="I92" s="264">
        <f>+'8.คำนวณ'!AD61</f>
        <v>372.68687471149104</v>
      </c>
      <c r="J92" s="264">
        <f>+'8.คำนวณ'!AE61</f>
        <v>70.617052381711545</v>
      </c>
      <c r="K92" s="264">
        <f>+'8.คำนวณ'!AF61</f>
        <v>279.23238228105714</v>
      </c>
      <c r="L92" s="264">
        <f>+'8.คำนวณ'!AG61</f>
        <v>118.33959150513229</v>
      </c>
      <c r="M92" s="264">
        <f>+'8.คำนวณ'!AH61</f>
        <v>4.0679408102989415E-4</v>
      </c>
      <c r="N92" s="14" t="str">
        <f>+B92</f>
        <v>ผาขาว,รพช.</v>
      </c>
      <c r="O92" s="50">
        <f>+(C92-C93)*100/C93</f>
        <v>-1.7485461043924926</v>
      </c>
      <c r="P92" s="50">
        <f t="shared" ref="P92:Y92" si="203">+(D92-D93)*100/D93</f>
        <v>131.92767770670545</v>
      </c>
      <c r="Q92" s="50">
        <f t="shared" si="203"/>
        <v>-6.7119572003623365</v>
      </c>
      <c r="R92" s="50">
        <f t="shared" si="203"/>
        <v>16.124138736133844</v>
      </c>
      <c r="S92" s="50">
        <f t="shared" si="203"/>
        <v>46.697069127826133</v>
      </c>
      <c r="T92" s="50">
        <f t="shared" si="203"/>
        <v>18.379616845783815</v>
      </c>
      <c r="U92" s="50">
        <f t="shared" si="203"/>
        <v>-58.035567938654914</v>
      </c>
      <c r="V92" s="50">
        <f t="shared" si="203"/>
        <v>-34.681744282702475</v>
      </c>
      <c r="W92" s="50">
        <f t="shared" si="203"/>
        <v>-6.2950130081746591</v>
      </c>
      <c r="X92" s="50">
        <f t="shared" si="203"/>
        <v>330.31096973284502</v>
      </c>
      <c r="Y92" s="50">
        <f t="shared" si="203"/>
        <v>-99.999753690683931</v>
      </c>
      <c r="Z92" s="14" t="str">
        <f>+N92</f>
        <v>ผาขาว,รพช.</v>
      </c>
      <c r="AA92" s="15">
        <f t="shared" si="195"/>
        <v>-1.7485461043924927E-2</v>
      </c>
      <c r="AB92" s="15">
        <f t="shared" si="195"/>
        <v>1.3192767770670546</v>
      </c>
      <c r="AC92" s="15">
        <f t="shared" si="195"/>
        <v>-6.7119572003623368E-2</v>
      </c>
      <c r="AD92" s="15">
        <f t="shared" si="195"/>
        <v>0.16124138736133845</v>
      </c>
      <c r="AE92" s="15">
        <f t="shared" si="195"/>
        <v>0.46697069127826135</v>
      </c>
      <c r="AF92" s="15">
        <f t="shared" si="195"/>
        <v>0.18379616845783814</v>
      </c>
      <c r="AG92" s="15">
        <f t="shared" si="195"/>
        <v>-0.58035567938654919</v>
      </c>
      <c r="AH92" s="15">
        <f t="shared" si="195"/>
        <v>-0.34681744282702476</v>
      </c>
      <c r="AI92" s="15">
        <f t="shared" si="195"/>
        <v>-6.2950130081746589E-2</v>
      </c>
      <c r="AJ92" s="15">
        <f t="shared" si="195"/>
        <v>3.3031096973284502</v>
      </c>
      <c r="AK92" s="15">
        <f t="shared" si="195"/>
        <v>-0.99999753690683935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Not 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143</v>
      </c>
      <c r="C93" s="19">
        <f t="shared" ref="C93:M93" si="205">AVERAGE(C88:C92)</f>
        <v>8434.0031309371097</v>
      </c>
      <c r="D93" s="19">
        <f t="shared" si="205"/>
        <v>9.2571004120285831</v>
      </c>
      <c r="E93" s="19">
        <f t="shared" si="205"/>
        <v>1201.1767711039643</v>
      </c>
      <c r="F93" s="19">
        <f t="shared" si="205"/>
        <v>498.33566184483635</v>
      </c>
      <c r="G93" s="19">
        <f t="shared" si="205"/>
        <v>758.46372236765217</v>
      </c>
      <c r="H93" s="19">
        <f t="shared" si="205"/>
        <v>770.3046448441786</v>
      </c>
      <c r="I93" s="19">
        <f t="shared" si="205"/>
        <v>888.10179574617928</v>
      </c>
      <c r="J93" s="19">
        <f t="shared" si="205"/>
        <v>108.11227520732891</v>
      </c>
      <c r="K93" s="19">
        <f t="shared" si="205"/>
        <v>297.99095143721314</v>
      </c>
      <c r="L93" s="19">
        <f t="shared" si="205"/>
        <v>27.50094694973787</v>
      </c>
      <c r="M93" s="19">
        <f t="shared" si="205"/>
        <v>165.15578359990894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267</v>
      </c>
      <c r="C94" s="21">
        <f t="shared" ref="C94:M94" si="206">STDEV(C88:C92)</f>
        <v>691.75522722857852</v>
      </c>
      <c r="D94" s="21">
        <f t="shared" si="206"/>
        <v>7.7693043715530266</v>
      </c>
      <c r="E94" s="21">
        <f t="shared" si="206"/>
        <v>110.93146339224327</v>
      </c>
      <c r="F94" s="21">
        <f t="shared" si="206"/>
        <v>90.255757993761534</v>
      </c>
      <c r="G94" s="21">
        <f t="shared" si="206"/>
        <v>244.60822566472439</v>
      </c>
      <c r="H94" s="21">
        <f t="shared" si="206"/>
        <v>335.88336206540322</v>
      </c>
      <c r="I94" s="21">
        <f t="shared" si="206"/>
        <v>757.3426804775786</v>
      </c>
      <c r="J94" s="21">
        <f t="shared" si="206"/>
        <v>54.78732933963262</v>
      </c>
      <c r="K94" s="21">
        <f t="shared" si="206"/>
        <v>63.247658372953097</v>
      </c>
      <c r="L94" s="21">
        <f t="shared" si="206"/>
        <v>50.932224592170193</v>
      </c>
      <c r="M94" s="21">
        <f t="shared" si="206"/>
        <v>200.58541255846032</v>
      </c>
      <c r="N94" s="23"/>
      <c r="O94" s="51"/>
      <c r="P94" s="51"/>
      <c r="Q94" s="51"/>
      <c r="R94" s="51"/>
      <c r="S94" s="51"/>
      <c r="T94" s="51"/>
      <c r="U94" s="51"/>
      <c r="V94" s="173"/>
      <c r="W94" s="173"/>
      <c r="X94" s="173"/>
      <c r="Y94" s="17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268</v>
      </c>
      <c r="C95" s="21">
        <f>+C93+C94</f>
        <v>9125.7583581656891</v>
      </c>
      <c r="D95" s="21">
        <f t="shared" ref="D95:M95" si="207">+D93+D94</f>
        <v>17.026404783581611</v>
      </c>
      <c r="E95" s="21">
        <f t="shared" si="207"/>
        <v>1312.1082344962076</v>
      </c>
      <c r="F95" s="21">
        <f t="shared" si="207"/>
        <v>588.59141983859786</v>
      </c>
      <c r="G95" s="21">
        <f t="shared" si="207"/>
        <v>1003.0719480323766</v>
      </c>
      <c r="H95" s="21">
        <f t="shared" si="207"/>
        <v>1106.1880069095819</v>
      </c>
      <c r="I95" s="21">
        <f t="shared" si="207"/>
        <v>1645.4444762237579</v>
      </c>
      <c r="J95" s="21">
        <f t="shared" si="207"/>
        <v>162.89960454696154</v>
      </c>
      <c r="K95" s="21">
        <f t="shared" si="207"/>
        <v>361.23860981016622</v>
      </c>
      <c r="L95" s="21">
        <f t="shared" si="207"/>
        <v>78.433171541908067</v>
      </c>
      <c r="M95" s="21">
        <f t="shared" si="207"/>
        <v>365.74119615836923</v>
      </c>
      <c r="N95" s="23"/>
      <c r="O95" s="51"/>
      <c r="P95" s="51"/>
      <c r="Q95" s="51"/>
      <c r="R95" s="51"/>
      <c r="S95" s="51"/>
      <c r="T95" s="51"/>
      <c r="U95" s="51"/>
      <c r="V95" s="173"/>
      <c r="W95" s="173"/>
      <c r="X95" s="173"/>
      <c r="Y95" s="17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430" t="s">
        <v>151</v>
      </c>
      <c r="C96" s="442" t="s">
        <v>247</v>
      </c>
      <c r="D96" s="443"/>
      <c r="E96" s="443"/>
      <c r="F96" s="443"/>
      <c r="G96" s="443"/>
      <c r="H96" s="443"/>
      <c r="I96" s="443"/>
      <c r="J96" s="443"/>
      <c r="K96" s="443"/>
      <c r="L96" s="443"/>
      <c r="M96" s="444"/>
      <c r="N96" s="430" t="s">
        <v>151</v>
      </c>
      <c r="O96" s="442" t="s">
        <v>718</v>
      </c>
      <c r="P96" s="443"/>
      <c r="Q96" s="443"/>
      <c r="R96" s="443"/>
      <c r="S96" s="443"/>
      <c r="T96" s="443"/>
      <c r="U96" s="443"/>
      <c r="V96" s="443"/>
      <c r="W96" s="443"/>
      <c r="X96" s="443"/>
      <c r="Y96" s="444"/>
      <c r="Z96" s="430" t="s">
        <v>151</v>
      </c>
      <c r="AA96" s="442" t="s">
        <v>718</v>
      </c>
      <c r="AB96" s="443"/>
      <c r="AC96" s="443"/>
      <c r="AD96" s="443"/>
      <c r="AE96" s="443"/>
      <c r="AF96" s="443"/>
      <c r="AG96" s="443"/>
      <c r="AH96" s="443"/>
      <c r="AI96" s="443"/>
      <c r="AJ96" s="443"/>
      <c r="AK96" s="444"/>
      <c r="AL96" s="430" t="s">
        <v>151</v>
      </c>
      <c r="AM96" s="442" t="s">
        <v>719</v>
      </c>
      <c r="AN96" s="443"/>
      <c r="AO96" s="443"/>
      <c r="AP96" s="443"/>
      <c r="AQ96" s="443"/>
      <c r="AR96" s="443"/>
      <c r="AS96" s="443"/>
      <c r="AT96" s="443"/>
      <c r="AU96" s="443"/>
      <c r="AV96" s="443"/>
      <c r="AW96" s="444"/>
    </row>
    <row r="97" spans="1:49" ht="13.5" customHeight="1">
      <c r="B97" s="430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430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430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430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253" t="str">
        <f>+'8.คำนวณ'!E62</f>
        <v>หนองบัวลำภู</v>
      </c>
      <c r="B98" s="14" t="str">
        <f>+'8.คำนวณ'!G62</f>
        <v>นากลาง,รพช.</v>
      </c>
      <c r="C98" s="267">
        <f>+'8.คำนวณ'!X62</f>
        <v>8429.2534160173582</v>
      </c>
      <c r="D98" s="267">
        <f>+'8.คำนวณ'!Y62</f>
        <v>14.632209189651279</v>
      </c>
      <c r="E98" s="267">
        <f>+'8.คำนวณ'!Z62</f>
        <v>1604.0742560942613</v>
      </c>
      <c r="F98" s="267">
        <f>+'8.คำนวณ'!AA62</f>
        <v>557.74133692680596</v>
      </c>
      <c r="G98" s="267">
        <f>+'8.คำนวณ'!AB62</f>
        <v>350.3354725779119</v>
      </c>
      <c r="H98" s="267">
        <f>+'8.คำนวณ'!AC62</f>
        <v>449.67973666961677</v>
      </c>
      <c r="I98" s="267">
        <f>+'8.คำนวณ'!AD62</f>
        <v>524.17578326068406</v>
      </c>
      <c r="J98" s="267">
        <f>+'8.คำนวณ'!AE62</f>
        <v>421.38894131711561</v>
      </c>
      <c r="K98" s="267">
        <f>+'8.คำนวณ'!AF62</f>
        <v>336.69485042770037</v>
      </c>
      <c r="L98" s="267">
        <f>+'8.คำนวณ'!AG62</f>
        <v>54.896407570351322</v>
      </c>
      <c r="M98" s="267">
        <f>+'8.คำนวณ'!AH62</f>
        <v>188.43141320649829</v>
      </c>
      <c r="N98" s="14" t="str">
        <f t="shared" ref="N98:N103" si="208">+B98</f>
        <v>นากลาง,รพช.</v>
      </c>
      <c r="O98" s="50">
        <f t="shared" ref="O98:Y98" si="209">+(C98-C104)*100/C104</f>
        <v>4.124673831390818</v>
      </c>
      <c r="P98" s="50">
        <f t="shared" si="209"/>
        <v>-58.450830883277625</v>
      </c>
      <c r="Q98" s="50">
        <f t="shared" si="209"/>
        <v>-6.3852940047475801</v>
      </c>
      <c r="R98" s="50">
        <f t="shared" si="209"/>
        <v>-13.844843059003356</v>
      </c>
      <c r="S98" s="50">
        <f t="shared" si="209"/>
        <v>-36.654776922372569</v>
      </c>
      <c r="T98" s="50">
        <f t="shared" si="209"/>
        <v>-3.91661589261486</v>
      </c>
      <c r="U98" s="50">
        <f t="shared" si="209"/>
        <v>-41.105240892569867</v>
      </c>
      <c r="V98" s="50">
        <f t="shared" si="209"/>
        <v>-6.1901018169359476</v>
      </c>
      <c r="W98" s="50">
        <f t="shared" si="209"/>
        <v>19.975743813725813</v>
      </c>
      <c r="X98" s="50">
        <f t="shared" si="209"/>
        <v>-24.628578461094264</v>
      </c>
      <c r="Y98" s="50">
        <f t="shared" si="209"/>
        <v>-31.093447992999018</v>
      </c>
      <c r="Z98" s="14" t="str">
        <f t="shared" ref="Z98:Z103" si="210">+N98</f>
        <v>นากลาง,รพช.</v>
      </c>
      <c r="AA98" s="15">
        <f t="shared" ref="AA98:AK103" si="211">+O98/100</f>
        <v>4.1246738313908182E-2</v>
      </c>
      <c r="AB98" s="15">
        <f t="shared" si="211"/>
        <v>-0.58450830883277627</v>
      </c>
      <c r="AC98" s="15">
        <f t="shared" si="211"/>
        <v>-6.3852940047475798E-2</v>
      </c>
      <c r="AD98" s="15">
        <f t="shared" si="211"/>
        <v>-0.13844843059003356</v>
      </c>
      <c r="AE98" s="15">
        <f t="shared" si="211"/>
        <v>-0.36654776922372567</v>
      </c>
      <c r="AF98" s="15">
        <f t="shared" si="211"/>
        <v>-3.9166158926148602E-2</v>
      </c>
      <c r="AG98" s="15">
        <f t="shared" si="211"/>
        <v>-0.41105240892569866</v>
      </c>
      <c r="AH98" s="15">
        <f t="shared" si="211"/>
        <v>-6.1901018169359473E-2</v>
      </c>
      <c r="AI98" s="15">
        <f t="shared" si="211"/>
        <v>0.19975743813725813</v>
      </c>
      <c r="AJ98" s="15">
        <f t="shared" si="211"/>
        <v>-0.24628578461094264</v>
      </c>
      <c r="AK98" s="15">
        <f t="shared" si="211"/>
        <v>-0.31093447992999018</v>
      </c>
      <c r="AL98" s="14" t="str">
        <f t="shared" ref="AL98:AL103" si="212">+Z98</f>
        <v>นากลาง,รพช.</v>
      </c>
      <c r="AM98" s="16" t="str">
        <f>+IF(AND(C98&lt;C106),"OK","Not OK")</f>
        <v>OK</v>
      </c>
      <c r="AN98" s="16" t="str">
        <f t="shared" ref="AN98:AW98" si="213">+IF(AND(D98&lt;D106),"OK","Not OK")</f>
        <v>OK</v>
      </c>
      <c r="AO98" s="16" t="str">
        <f t="shared" si="213"/>
        <v>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OK</v>
      </c>
      <c r="AS98" s="16" t="str">
        <f t="shared" si="213"/>
        <v>OK</v>
      </c>
      <c r="AT98" s="16" t="str">
        <f t="shared" si="213"/>
        <v>OK</v>
      </c>
      <c r="AU98" s="16" t="str">
        <f t="shared" si="213"/>
        <v>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253" t="str">
        <f>+'8.คำนวณ'!E63</f>
        <v>เลย</v>
      </c>
      <c r="B99" s="14" t="str">
        <f>+'8.คำนวณ'!G63</f>
        <v>เชียงคาน,รพช.</v>
      </c>
      <c r="C99" s="267">
        <f>+'8.คำนวณ'!X63</f>
        <v>8082.7175132438342</v>
      </c>
      <c r="D99" s="267">
        <f>+'8.คำนวณ'!Y63</f>
        <v>96.167837853740991</v>
      </c>
      <c r="E99" s="267">
        <f>+'8.คำนวณ'!Z63</f>
        <v>1455.2721889281363</v>
      </c>
      <c r="F99" s="267">
        <f>+'8.คำนวณ'!AA63</f>
        <v>620.91979006003635</v>
      </c>
      <c r="G99" s="267">
        <f>+'8.คำนวณ'!AB63</f>
        <v>949.91205309302154</v>
      </c>
      <c r="H99" s="267">
        <f>+'8.คำนวณ'!AC63</f>
        <v>447.05775060758481</v>
      </c>
      <c r="I99" s="267">
        <f>+'8.คำนวณ'!AD63</f>
        <v>218.09210023768469</v>
      </c>
      <c r="J99" s="267">
        <f>+'8.คำนวณ'!AE63</f>
        <v>426.81959142480662</v>
      </c>
      <c r="K99" s="267">
        <f>+'8.คำนวณ'!AF63</f>
        <v>240.45084366480214</v>
      </c>
      <c r="L99" s="267">
        <f>+'8.คำนวณ'!AG63</f>
        <v>3.0312377970390155E-3</v>
      </c>
      <c r="M99" s="267">
        <f>+'8.คำนวณ'!AH63</f>
        <v>213.13087030403315</v>
      </c>
      <c r="N99" s="14" t="str">
        <f t="shared" si="208"/>
        <v>เชียงคาน,รพช.</v>
      </c>
      <c r="O99" s="50">
        <f t="shared" ref="O99:Y99" si="214">+(C99-C104)*100/C104</f>
        <v>-0.15600632690108468</v>
      </c>
      <c r="P99" s="50">
        <f t="shared" si="214"/>
        <v>173.07522102681526</v>
      </c>
      <c r="Q99" s="50">
        <f t="shared" si="214"/>
        <v>-15.069469139607428</v>
      </c>
      <c r="R99" s="50">
        <f t="shared" si="214"/>
        <v>-4.0855708218494771</v>
      </c>
      <c r="S99" s="50">
        <f t="shared" si="214"/>
        <v>71.756489471452682</v>
      </c>
      <c r="T99" s="50">
        <f t="shared" si="214"/>
        <v>-4.4768574898641527</v>
      </c>
      <c r="U99" s="50">
        <f t="shared" si="214"/>
        <v>-75.495850596470419</v>
      </c>
      <c r="V99" s="50">
        <f t="shared" si="214"/>
        <v>-4.9811267259476093</v>
      </c>
      <c r="W99" s="50">
        <f t="shared" si="214"/>
        <v>-14.319245504714885</v>
      </c>
      <c r="X99" s="50">
        <f t="shared" si="214"/>
        <v>-99.995838184830347</v>
      </c>
      <c r="Y99" s="50">
        <f t="shared" si="214"/>
        <v>-22.061225625856672</v>
      </c>
      <c r="Z99" s="14" t="str">
        <f t="shared" si="210"/>
        <v>เชียงคาน,รพช.</v>
      </c>
      <c r="AA99" s="15">
        <f t="shared" si="211"/>
        <v>-1.5600632690108468E-3</v>
      </c>
      <c r="AB99" s="15">
        <f t="shared" si="211"/>
        <v>1.7307522102681525</v>
      </c>
      <c r="AC99" s="15">
        <f t="shared" si="211"/>
        <v>-0.15069469139607428</v>
      </c>
      <c r="AD99" s="15">
        <f t="shared" si="211"/>
        <v>-4.0855708218494768E-2</v>
      </c>
      <c r="AE99" s="15">
        <f t="shared" si="211"/>
        <v>0.71756489471452678</v>
      </c>
      <c r="AF99" s="15">
        <f t="shared" si="211"/>
        <v>-4.4768574898641528E-2</v>
      </c>
      <c r="AG99" s="15">
        <f t="shared" si="211"/>
        <v>-0.75495850596470415</v>
      </c>
      <c r="AH99" s="15">
        <f t="shared" si="211"/>
        <v>-4.9811267259476093E-2</v>
      </c>
      <c r="AI99" s="15">
        <f t="shared" si="211"/>
        <v>-0.14319245504714886</v>
      </c>
      <c r="AJ99" s="15">
        <f t="shared" si="211"/>
        <v>-0.99995838184830343</v>
      </c>
      <c r="AK99" s="15">
        <f t="shared" si="211"/>
        <v>-0.22061225625856673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Not 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Not 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253" t="str">
        <f>+'8.คำนวณ'!E64</f>
        <v>บึงกาฬ</v>
      </c>
      <c r="B100" s="14" t="str">
        <f>+'8.คำนวณ'!G64</f>
        <v>โซ่พิสัย,รพช.</v>
      </c>
      <c r="C100" s="267">
        <f>+'8.คำนวณ'!X64</f>
        <v>7524.8195941552285</v>
      </c>
      <c r="D100" s="267">
        <f>+'8.คำนวณ'!Y64</f>
        <v>17.66833253664425</v>
      </c>
      <c r="E100" s="267">
        <f>+'8.คำนวณ'!Z64</f>
        <v>1304.0451599291034</v>
      </c>
      <c r="F100" s="267">
        <f>+'8.คำนวณ'!AA64</f>
        <v>559.66799992720792</v>
      </c>
      <c r="G100" s="267">
        <f>+'8.คำนวณ'!AB64</f>
        <v>530.97400150953524</v>
      </c>
      <c r="H100" s="267">
        <f>+'8.คำนวณ'!AC64</f>
        <v>470.07144598438975</v>
      </c>
      <c r="I100" s="267">
        <f>+'8.คำนวณ'!AD64</f>
        <v>822.26524269227707</v>
      </c>
      <c r="J100" s="267">
        <f>+'8.คำนวณ'!AE64</f>
        <v>480.28860264938015</v>
      </c>
      <c r="K100" s="267">
        <f>+'8.คำนวณ'!AF64</f>
        <v>237.36095312963681</v>
      </c>
      <c r="L100" s="267">
        <f>+'8.คำนวณ'!AG64</f>
        <v>73.39334705452363</v>
      </c>
      <c r="M100" s="267">
        <f>+'8.คำนวณ'!AH64</f>
        <v>1092.4078220514291</v>
      </c>
      <c r="N100" s="14" t="str">
        <f t="shared" si="208"/>
        <v>โซ่พิสัย,รพช.</v>
      </c>
      <c r="O100" s="50">
        <f t="shared" ref="O100:Y100" si="216">+(C100-C104)*100/C104</f>
        <v>-7.0475939906350646</v>
      </c>
      <c r="P100" s="50">
        <f t="shared" si="216"/>
        <v>-49.829548835679553</v>
      </c>
      <c r="Q100" s="50">
        <f t="shared" si="216"/>
        <v>-23.89516645660748</v>
      </c>
      <c r="R100" s="50">
        <f t="shared" si="216"/>
        <v>-13.547228480018283</v>
      </c>
      <c r="S100" s="50">
        <f t="shared" si="216"/>
        <v>-3.9929747149372514</v>
      </c>
      <c r="T100" s="50">
        <f t="shared" si="216"/>
        <v>0.44049491075005137</v>
      </c>
      <c r="U100" s="50">
        <f t="shared" si="216"/>
        <v>-7.6128372632385091</v>
      </c>
      <c r="V100" s="50">
        <f t="shared" si="216"/>
        <v>6.9221816125396769</v>
      </c>
      <c r="W100" s="50">
        <f t="shared" si="216"/>
        <v>-15.420277833509161</v>
      </c>
      <c r="X100" s="50">
        <f t="shared" si="216"/>
        <v>0.76726590731089306</v>
      </c>
      <c r="Y100" s="50">
        <f t="shared" si="216"/>
        <v>299.47721625666583</v>
      </c>
      <c r="Z100" s="14" t="str">
        <f t="shared" si="210"/>
        <v>โซ่พิสัย,รพช.</v>
      </c>
      <c r="AA100" s="15">
        <f t="shared" si="211"/>
        <v>-7.0475939906350649E-2</v>
      </c>
      <c r="AB100" s="15">
        <f t="shared" si="211"/>
        <v>-0.49829548835679555</v>
      </c>
      <c r="AC100" s="15">
        <f t="shared" si="211"/>
        <v>-0.23895166456607481</v>
      </c>
      <c r="AD100" s="15">
        <f t="shared" si="211"/>
        <v>-0.13547228480018284</v>
      </c>
      <c r="AE100" s="15">
        <f t="shared" si="211"/>
        <v>-3.9929747149372516E-2</v>
      </c>
      <c r="AF100" s="15">
        <f t="shared" si="211"/>
        <v>4.4049491075005137E-3</v>
      </c>
      <c r="AG100" s="15">
        <f t="shared" si="211"/>
        <v>-7.6128372632385088E-2</v>
      </c>
      <c r="AH100" s="15">
        <f t="shared" si="211"/>
        <v>6.9221816125396768E-2</v>
      </c>
      <c r="AI100" s="15">
        <f t="shared" si="211"/>
        <v>-0.15420277833509161</v>
      </c>
      <c r="AJ100" s="15">
        <f t="shared" si="211"/>
        <v>7.6726590731089304E-3</v>
      </c>
      <c r="AK100" s="15">
        <f t="shared" si="211"/>
        <v>2.9947721625666581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Not OK</v>
      </c>
    </row>
    <row r="101" spans="1:49" ht="13.5" customHeight="1">
      <c r="A101" s="253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267">
        <f>+'8.คำนวณ'!X65</f>
        <v>7633.2472589243998</v>
      </c>
      <c r="D101" s="267">
        <f>+'8.คำนวณ'!Y65</f>
        <v>48.118456425904995</v>
      </c>
      <c r="E101" s="267">
        <f>+'8.คำนวณ'!Z65</f>
        <v>2045.1462549397397</v>
      </c>
      <c r="F101" s="267">
        <f>+'8.คำนวณ'!AA65</f>
        <v>679.19091616906542</v>
      </c>
      <c r="G101" s="267">
        <f>+'8.คำนวณ'!AB65</f>
        <v>607.90626365016738</v>
      </c>
      <c r="H101" s="267">
        <f>+'8.คำนวณ'!AC65</f>
        <v>469.36705272967401</v>
      </c>
      <c r="I101" s="267">
        <f>+'8.คำนวณ'!AD65</f>
        <v>1758.9487941373068</v>
      </c>
      <c r="J101" s="267">
        <f>+'8.คำนวณ'!AE65</f>
        <v>234.11870346103404</v>
      </c>
      <c r="K101" s="267">
        <f>+'8.คำนวณ'!AF65</f>
        <v>314.49800933854419</v>
      </c>
      <c r="L101" s="267">
        <f>+'8.คำนวณ'!AG65</f>
        <v>7.2355894676752479</v>
      </c>
      <c r="M101" s="267">
        <f>+'8.คำนวณ'!AH65</f>
        <v>47.766052596911855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-5.7082114058220395</v>
      </c>
      <c r="P101" s="50">
        <f t="shared" si="218"/>
        <v>36.635682128544723</v>
      </c>
      <c r="Q101" s="50">
        <f t="shared" si="218"/>
        <v>19.355924232365862</v>
      </c>
      <c r="R101" s="50">
        <f t="shared" si="218"/>
        <v>4.9156591079859782</v>
      </c>
      <c r="S101" s="50">
        <f t="shared" si="218"/>
        <v>9.9173817536931743</v>
      </c>
      <c r="T101" s="50">
        <f t="shared" si="218"/>
        <v>0.28998671094377682</v>
      </c>
      <c r="U101" s="50">
        <f t="shared" si="218"/>
        <v>97.630010430112563</v>
      </c>
      <c r="V101" s="50">
        <f t="shared" si="218"/>
        <v>-47.880331966513069</v>
      </c>
      <c r="W101" s="50">
        <f t="shared" si="218"/>
        <v>12.066259850416914</v>
      </c>
      <c r="X101" s="50">
        <f t="shared" si="218"/>
        <v>-90.065713076912587</v>
      </c>
      <c r="Y101" s="50">
        <f t="shared" si="218"/>
        <v>-82.532668351686794</v>
      </c>
      <c r="Z101" s="14" t="str">
        <f t="shared" si="210"/>
        <v>พระอาจารย์ฝั้นอาจาโร,รพช.</v>
      </c>
      <c r="AA101" s="15">
        <f t="shared" si="211"/>
        <v>-5.7082114058220397E-2</v>
      </c>
      <c r="AB101" s="15">
        <f t="shared" si="211"/>
        <v>0.36635682128544722</v>
      </c>
      <c r="AC101" s="15">
        <f t="shared" si="211"/>
        <v>0.19355924232365862</v>
      </c>
      <c r="AD101" s="15">
        <f t="shared" si="211"/>
        <v>4.9156591079859785E-2</v>
      </c>
      <c r="AE101" s="15">
        <f t="shared" si="211"/>
        <v>9.9173817536931747E-2</v>
      </c>
      <c r="AF101" s="15">
        <f t="shared" si="211"/>
        <v>2.8998671094377683E-3</v>
      </c>
      <c r="AG101" s="15">
        <f t="shared" si="211"/>
        <v>0.97630010430112568</v>
      </c>
      <c r="AH101" s="15">
        <f t="shared" si="211"/>
        <v>-0.47880331966513068</v>
      </c>
      <c r="AI101" s="15">
        <f t="shared" si="211"/>
        <v>0.12066259850416915</v>
      </c>
      <c r="AJ101" s="15">
        <f t="shared" si="211"/>
        <v>-0.9006571307691259</v>
      </c>
      <c r="AK101" s="15">
        <f t="shared" si="211"/>
        <v>-0.825326683516868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OK</v>
      </c>
      <c r="AO101" s="16" t="str">
        <f t="shared" si="219"/>
        <v>Not OK</v>
      </c>
      <c r="AP101" s="16" t="str">
        <f t="shared" si="219"/>
        <v>OK</v>
      </c>
      <c r="AQ101" s="16" t="str">
        <f t="shared" si="219"/>
        <v>OK</v>
      </c>
      <c r="AR101" s="16" t="str">
        <f t="shared" si="219"/>
        <v>OK</v>
      </c>
      <c r="AS101" s="16" t="str">
        <f t="shared" si="219"/>
        <v>Not 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OK</v>
      </c>
    </row>
    <row r="102" spans="1:49" ht="13.5" customHeight="1">
      <c r="A102" s="253" t="str">
        <f>+'8.คำนวณ'!E66</f>
        <v>สกลนคร</v>
      </c>
      <c r="B102" s="14" t="str">
        <f>+'8.คำนวณ'!G66</f>
        <v>พระอาจารย์มั่นฯ,รพช.</v>
      </c>
      <c r="C102" s="267">
        <f>+'8.คำนวณ'!X66</f>
        <v>8425.5468286515279</v>
      </c>
      <c r="D102" s="267">
        <f>+'8.คำนวณ'!Y66</f>
        <v>22.924256388212797</v>
      </c>
      <c r="E102" s="267">
        <f>+'8.คำนวณ'!Z66</f>
        <v>2024.8884723632864</v>
      </c>
      <c r="F102" s="267">
        <f>+'8.คำนวณ'!AA66</f>
        <v>855.95226157750756</v>
      </c>
      <c r="G102" s="267">
        <f>+'8.คำนวณ'!AB66</f>
        <v>705.63899021364318</v>
      </c>
      <c r="H102" s="267">
        <f>+'8.คำนวณ'!AC66</f>
        <v>545.47814089537883</v>
      </c>
      <c r="I102" s="267">
        <f>+'8.คำนวณ'!AD66</f>
        <v>609.40518186940517</v>
      </c>
      <c r="J102" s="267">
        <f>+'8.คำนวณ'!AE66</f>
        <v>784.83173942222243</v>
      </c>
      <c r="K102" s="267">
        <f>+'8.คำนวณ'!AF66</f>
        <v>360.248492215287</v>
      </c>
      <c r="L102" s="267">
        <f>+'8.คำนวณ'!AG66</f>
        <v>11.100263235245375</v>
      </c>
      <c r="M102" s="267">
        <f>+'8.คำนวณ'!AH66</f>
        <v>43.743196068088523</v>
      </c>
      <c r="N102" s="14" t="str">
        <f t="shared" si="208"/>
        <v>พระอาจารย์มั่นฯ,รพช.</v>
      </c>
      <c r="O102" s="50">
        <f t="shared" ref="O102:Y102" si="220">+(C102-C104)*100/C104</f>
        <v>4.0788871903389241</v>
      </c>
      <c r="P102" s="50">
        <f t="shared" si="220"/>
        <v>-34.904989861503147</v>
      </c>
      <c r="Q102" s="50">
        <f t="shared" si="220"/>
        <v>18.173668265844707</v>
      </c>
      <c r="R102" s="50">
        <f t="shared" si="220"/>
        <v>32.220254350430025</v>
      </c>
      <c r="S102" s="50">
        <f t="shared" si="220"/>
        <v>27.588733502897878</v>
      </c>
      <c r="T102" s="50">
        <f t="shared" si="220"/>
        <v>16.552696196626911</v>
      </c>
      <c r="U102" s="50">
        <f t="shared" si="220"/>
        <v>-31.529131006861096</v>
      </c>
      <c r="V102" s="50">
        <f t="shared" si="220"/>
        <v>74.719785801472597</v>
      </c>
      <c r="W102" s="50">
        <f t="shared" si="220"/>
        <v>28.368701678683028</v>
      </c>
      <c r="X102" s="50">
        <f t="shared" si="220"/>
        <v>-84.759610755506813</v>
      </c>
      <c r="Y102" s="50">
        <f t="shared" si="220"/>
        <v>-84.003766869195061</v>
      </c>
      <c r="Z102" s="14" t="str">
        <f t="shared" si="210"/>
        <v>พระอาจารย์มั่นฯ,รพช.</v>
      </c>
      <c r="AA102" s="15">
        <f t="shared" si="211"/>
        <v>4.0788871903389243E-2</v>
      </c>
      <c r="AB102" s="15">
        <f t="shared" si="211"/>
        <v>-0.34904989861503144</v>
      </c>
      <c r="AC102" s="15">
        <f t="shared" si="211"/>
        <v>0.18173668265844709</v>
      </c>
      <c r="AD102" s="15">
        <f t="shared" si="211"/>
        <v>0.32220254350430028</v>
      </c>
      <c r="AE102" s="15">
        <f t="shared" si="211"/>
        <v>0.27588733502897878</v>
      </c>
      <c r="AF102" s="15">
        <f t="shared" si="211"/>
        <v>0.16552696196626912</v>
      </c>
      <c r="AG102" s="15">
        <f t="shared" si="211"/>
        <v>-0.31529131006861094</v>
      </c>
      <c r="AH102" s="15">
        <f t="shared" si="211"/>
        <v>0.74719785801472594</v>
      </c>
      <c r="AI102" s="15">
        <f t="shared" si="211"/>
        <v>0.28368701678683028</v>
      </c>
      <c r="AJ102" s="15">
        <f t="shared" si="211"/>
        <v>-0.84759610755506809</v>
      </c>
      <c r="AK102" s="15">
        <f t="shared" si="211"/>
        <v>-0.84003766869195062</v>
      </c>
      <c r="AL102" s="14" t="str">
        <f t="shared" si="212"/>
        <v>พระอาจารย์มั่นฯ,รพช.</v>
      </c>
      <c r="AM102" s="16" t="str">
        <f>+IF(AND(C102&lt;C106),"OK","Not OK")</f>
        <v>OK</v>
      </c>
      <c r="AN102" s="16" t="str">
        <f t="shared" ref="AN102:AW102" si="221">+IF(AND(D102&lt;D106),"OK","Not OK")</f>
        <v>OK</v>
      </c>
      <c r="AO102" s="16" t="str">
        <f t="shared" si="221"/>
        <v>Not OK</v>
      </c>
      <c r="AP102" s="16" t="str">
        <f t="shared" si="221"/>
        <v>Not OK</v>
      </c>
      <c r="AQ102" s="16" t="str">
        <f t="shared" si="221"/>
        <v>OK</v>
      </c>
      <c r="AR102" s="16" t="str">
        <f t="shared" si="221"/>
        <v>Not OK</v>
      </c>
      <c r="AS102" s="16" t="str">
        <f t="shared" si="221"/>
        <v>OK</v>
      </c>
      <c r="AT102" s="16" t="str">
        <f t="shared" si="221"/>
        <v>Not OK</v>
      </c>
      <c r="AU102" s="16" t="str">
        <f t="shared" si="221"/>
        <v>Not 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253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267">
        <f>+'8.คำนวณ'!X67</f>
        <v>8476.4959873115095</v>
      </c>
      <c r="D103" s="267">
        <f>+'8.คำนวณ'!Y67</f>
        <v>11.788572567312615</v>
      </c>
      <c r="E103" s="267">
        <f>+'8.คำนวณ'!Z67</f>
        <v>1847.4856614803709</v>
      </c>
      <c r="F103" s="267">
        <f>+'8.คำนวณ'!AA67</f>
        <v>610.73862406259968</v>
      </c>
      <c r="G103" s="267">
        <f>+'8.คำนวณ'!AB67</f>
        <v>173.57789175216084</v>
      </c>
      <c r="H103" s="267">
        <f>+'8.คำนวณ'!AC67</f>
        <v>426.40519063516842</v>
      </c>
      <c r="I103" s="267">
        <f>+'8.คำนวณ'!AD67</f>
        <v>1407.2395019834985</v>
      </c>
      <c r="J103" s="267">
        <f>+'8.คำนวณ'!AE67</f>
        <v>347.71966619767267</v>
      </c>
      <c r="K103" s="267">
        <f>+'8.คำนวณ'!AF67</f>
        <v>194.56146103608776</v>
      </c>
      <c r="L103" s="267">
        <f>+'8.คำนวณ'!AG67</f>
        <v>290.37843745470917</v>
      </c>
      <c r="M103" s="267">
        <f>+'8.คำนวณ'!AH67</f>
        <v>55.276780435125559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4.7082507016285033</v>
      </c>
      <c r="P103" s="50">
        <f t="shared" si="222"/>
        <v>-66.525533574899697</v>
      </c>
      <c r="Q103" s="50">
        <f t="shared" si="222"/>
        <v>7.8203371027519832</v>
      </c>
      <c r="R103" s="50">
        <f t="shared" si="222"/>
        <v>-5.6582710975448514</v>
      </c>
      <c r="S103" s="50">
        <f t="shared" si="222"/>
        <v>-68.614853090734002</v>
      </c>
      <c r="T103" s="50">
        <f t="shared" si="222"/>
        <v>-8.889704435841665</v>
      </c>
      <c r="U103" s="50">
        <f t="shared" si="222"/>
        <v>58.113049329027376</v>
      </c>
      <c r="V103" s="50">
        <f t="shared" si="222"/>
        <v>-22.590406904615701</v>
      </c>
      <c r="W103" s="50">
        <f t="shared" si="222"/>
        <v>-30.671182004601786</v>
      </c>
      <c r="X103" s="50">
        <f t="shared" si="222"/>
        <v>298.68247457103314</v>
      </c>
      <c r="Y103" s="50">
        <f t="shared" si="222"/>
        <v>-79.786107416928303</v>
      </c>
      <c r="Z103" s="14" t="str">
        <f t="shared" si="210"/>
        <v>สมเด็จพระยุพราชด่านซ้าย,รพช.</v>
      </c>
      <c r="AA103" s="15">
        <f t="shared" si="211"/>
        <v>4.7082507016285031E-2</v>
      </c>
      <c r="AB103" s="15">
        <f t="shared" si="211"/>
        <v>-0.66525533574899698</v>
      </c>
      <c r="AC103" s="15">
        <f t="shared" si="211"/>
        <v>7.8203371027519827E-2</v>
      </c>
      <c r="AD103" s="15">
        <f t="shared" si="211"/>
        <v>-5.6582710975448515E-2</v>
      </c>
      <c r="AE103" s="15">
        <f t="shared" si="211"/>
        <v>-0.68614853090734007</v>
      </c>
      <c r="AF103" s="15">
        <f t="shared" si="211"/>
        <v>-8.8897044358416652E-2</v>
      </c>
      <c r="AG103" s="15">
        <f t="shared" si="211"/>
        <v>0.58113049329027378</v>
      </c>
      <c r="AH103" s="15">
        <f t="shared" si="211"/>
        <v>-0.22590406904615701</v>
      </c>
      <c r="AI103" s="15">
        <f t="shared" si="211"/>
        <v>-0.30671182004601788</v>
      </c>
      <c r="AJ103" s="15">
        <f t="shared" si="211"/>
        <v>2.9868247457103312</v>
      </c>
      <c r="AK103" s="15">
        <f t="shared" si="211"/>
        <v>-0.79786107416928298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OK</v>
      </c>
      <c r="AN103" s="16" t="str">
        <f t="shared" ref="AN103:AW103" si="223">+IF(AND(D103&lt;D106),"OK","Not OK")</f>
        <v>OK</v>
      </c>
      <c r="AO103" s="16" t="str">
        <f t="shared" si="223"/>
        <v>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143</v>
      </c>
      <c r="C104" s="19">
        <f>AVERAGE(C98:C103)</f>
        <v>8095.3467663839756</v>
      </c>
      <c r="D104" s="19">
        <f t="shared" ref="D104:M104" si="224">AVERAGE(D98:D103)</f>
        <v>35.216610826911158</v>
      </c>
      <c r="E104" s="19">
        <f t="shared" si="224"/>
        <v>1713.4853322891495</v>
      </c>
      <c r="F104" s="19">
        <f t="shared" si="224"/>
        <v>647.36848812053711</v>
      </c>
      <c r="G104" s="19">
        <f t="shared" si="224"/>
        <v>553.05744546607343</v>
      </c>
      <c r="H104" s="19">
        <f t="shared" si="224"/>
        <v>468.00988625363539</v>
      </c>
      <c r="I104" s="19">
        <f t="shared" si="224"/>
        <v>890.0211006968093</v>
      </c>
      <c r="J104" s="19">
        <f t="shared" si="224"/>
        <v>449.19454074537197</v>
      </c>
      <c r="K104" s="19">
        <f t="shared" si="224"/>
        <v>280.63576830200975</v>
      </c>
      <c r="L104" s="19">
        <f t="shared" si="224"/>
        <v>72.834512670050302</v>
      </c>
      <c r="M104" s="19">
        <f t="shared" si="224"/>
        <v>273.45935577701442</v>
      </c>
      <c r="V104" s="49"/>
      <c r="W104" s="49"/>
      <c r="X104" s="49"/>
      <c r="Y104" s="49"/>
    </row>
    <row r="105" spans="1:49" ht="13.5" customHeight="1">
      <c r="B105" s="20" t="s">
        <v>267</v>
      </c>
      <c r="C105" s="257">
        <f>STDEV(C98:C103)</f>
        <v>425.44028193981416</v>
      </c>
      <c r="D105" s="257">
        <f t="shared" ref="D105:M105" si="225">STDEV(D98:D103)</f>
        <v>32.597988625045282</v>
      </c>
      <c r="E105" s="257">
        <f t="shared" si="225"/>
        <v>306.98958849627314</v>
      </c>
      <c r="F105" s="257">
        <f t="shared" si="225"/>
        <v>111.61141510338732</v>
      </c>
      <c r="G105" s="257">
        <f t="shared" si="225"/>
        <v>271.7983475755675</v>
      </c>
      <c r="H105" s="257">
        <f t="shared" si="225"/>
        <v>41.26344502344282</v>
      </c>
      <c r="I105" s="257">
        <f t="shared" si="225"/>
        <v>581.5870939418445</v>
      </c>
      <c r="J105" s="257">
        <f t="shared" si="225"/>
        <v>185.17436403888462</v>
      </c>
      <c r="K105" s="257">
        <f t="shared" si="225"/>
        <v>65.610642480153004</v>
      </c>
      <c r="L105" s="257">
        <f t="shared" si="225"/>
        <v>110.51353590158709</v>
      </c>
      <c r="M105" s="257">
        <f t="shared" si="225"/>
        <v>408.13147021640862</v>
      </c>
      <c r="V105" s="173"/>
      <c r="W105" s="173"/>
      <c r="X105" s="173"/>
      <c r="Y105" s="173"/>
    </row>
    <row r="106" spans="1:49" ht="13.5" customHeight="1">
      <c r="B106" s="20" t="s">
        <v>268</v>
      </c>
      <c r="C106" s="257">
        <f>+C104+C105</f>
        <v>8520.7870483237893</v>
      </c>
      <c r="D106" s="257">
        <f t="shared" ref="D106:M106" si="226">+D104+D105</f>
        <v>67.81459945195644</v>
      </c>
      <c r="E106" s="257">
        <f t="shared" si="226"/>
        <v>2020.4749207854227</v>
      </c>
      <c r="F106" s="257">
        <f t="shared" si="226"/>
        <v>758.97990322392445</v>
      </c>
      <c r="G106" s="257">
        <f t="shared" si="226"/>
        <v>824.85579304164094</v>
      </c>
      <c r="H106" s="257">
        <f t="shared" si="226"/>
        <v>509.27333127707823</v>
      </c>
      <c r="I106" s="257">
        <f t="shared" si="226"/>
        <v>1471.6081946386539</v>
      </c>
      <c r="J106" s="257">
        <f t="shared" si="226"/>
        <v>634.36890478425653</v>
      </c>
      <c r="K106" s="257">
        <f t="shared" si="226"/>
        <v>346.24641078216274</v>
      </c>
      <c r="L106" s="257">
        <f t="shared" si="226"/>
        <v>183.34804857163738</v>
      </c>
      <c r="M106" s="257">
        <f t="shared" si="226"/>
        <v>681.5908259934231</v>
      </c>
      <c r="V106" s="173"/>
      <c r="W106" s="173"/>
      <c r="X106" s="173"/>
      <c r="Y106" s="173"/>
    </row>
    <row r="107" spans="1:49" ht="13.5" customHeight="1">
      <c r="B107" s="430" t="s">
        <v>152</v>
      </c>
      <c r="C107" s="442" t="s">
        <v>247</v>
      </c>
      <c r="D107" s="443"/>
      <c r="E107" s="443"/>
      <c r="F107" s="443"/>
      <c r="G107" s="443"/>
      <c r="H107" s="443"/>
      <c r="I107" s="443"/>
      <c r="J107" s="443"/>
      <c r="K107" s="443"/>
      <c r="L107" s="443"/>
      <c r="M107" s="444"/>
      <c r="N107" s="430" t="s">
        <v>152</v>
      </c>
      <c r="O107" s="442" t="s">
        <v>718</v>
      </c>
      <c r="P107" s="443"/>
      <c r="Q107" s="443"/>
      <c r="R107" s="443"/>
      <c r="S107" s="443"/>
      <c r="T107" s="443"/>
      <c r="U107" s="443"/>
      <c r="V107" s="443"/>
      <c r="W107" s="443"/>
      <c r="X107" s="443"/>
      <c r="Y107" s="444"/>
      <c r="Z107" s="430" t="s">
        <v>152</v>
      </c>
      <c r="AA107" s="442" t="s">
        <v>718</v>
      </c>
      <c r="AB107" s="443"/>
      <c r="AC107" s="443"/>
      <c r="AD107" s="443"/>
      <c r="AE107" s="443"/>
      <c r="AF107" s="443"/>
      <c r="AG107" s="443"/>
      <c r="AH107" s="443"/>
      <c r="AI107" s="443"/>
      <c r="AJ107" s="443"/>
      <c r="AK107" s="444"/>
      <c r="AL107" s="430" t="s">
        <v>152</v>
      </c>
      <c r="AM107" s="442" t="s">
        <v>719</v>
      </c>
      <c r="AN107" s="443"/>
      <c r="AO107" s="443"/>
      <c r="AP107" s="443"/>
      <c r="AQ107" s="443"/>
      <c r="AR107" s="443"/>
      <c r="AS107" s="443"/>
      <c r="AT107" s="443"/>
      <c r="AU107" s="443"/>
      <c r="AV107" s="443"/>
      <c r="AW107" s="444"/>
    </row>
    <row r="108" spans="1:49" ht="13.5" customHeight="1">
      <c r="B108" s="430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430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430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430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253" t="str">
        <f>+'8.คำนวณ'!E68</f>
        <v>หนองบัวลำภู</v>
      </c>
      <c r="B109" s="14" t="str">
        <f>+'8.คำนวณ'!G68</f>
        <v>ศรีบุญเรือง,รพช.</v>
      </c>
      <c r="C109" s="264">
        <f>+'8.คำนวณ'!X68</f>
        <v>8548.2064712226183</v>
      </c>
      <c r="D109" s="264">
        <f>+'8.คำนวณ'!Y68</f>
        <v>16.183446693364349</v>
      </c>
      <c r="E109" s="264">
        <f>+'8.คำนวณ'!Z68</f>
        <v>1825.3035155743462</v>
      </c>
      <c r="F109" s="264">
        <f>+'8.คำนวณ'!AA68</f>
        <v>893.14332594845746</v>
      </c>
      <c r="G109" s="264">
        <f>+'8.คำนวณ'!AB68</f>
        <v>781.63264972082004</v>
      </c>
      <c r="H109" s="264">
        <f>+'8.คำนวณ'!AC68</f>
        <v>492.37321947050424</v>
      </c>
      <c r="I109" s="264">
        <f>+'8.คำนวณ'!AD68</f>
        <v>512.93355615424127</v>
      </c>
      <c r="J109" s="264">
        <f>+'8.คำนวณ'!AE68</f>
        <v>613.86497995557215</v>
      </c>
      <c r="K109" s="264">
        <f>+'8.คำนวณ'!AF68</f>
        <v>253.76967568961058</v>
      </c>
      <c r="L109" s="264">
        <f>+'8.คำนวณ'!AG68</f>
        <v>46.515235557125877</v>
      </c>
      <c r="M109" s="264">
        <f>+'8.คำนวณ'!AH68</f>
        <v>57.570142092423502</v>
      </c>
      <c r="N109" s="14" t="str">
        <f>+B109</f>
        <v>ศรีบุญเรือง,รพช.</v>
      </c>
      <c r="O109" s="50">
        <f>+(C109-C114)*100/C114</f>
        <v>-9.7315150932334245</v>
      </c>
      <c r="P109" s="50">
        <f t="shared" ref="P109:Y109" si="227">+(D109-D114)*100/D114</f>
        <v>-47.493446543124612</v>
      </c>
      <c r="Q109" s="50">
        <f t="shared" si="227"/>
        <v>-11.517909821120295</v>
      </c>
      <c r="R109" s="50">
        <f t="shared" si="227"/>
        <v>19.990333333951732</v>
      </c>
      <c r="S109" s="50">
        <f t="shared" si="227"/>
        <v>28.919706690969335</v>
      </c>
      <c r="T109" s="50">
        <f t="shared" si="227"/>
        <v>-14.294396336603183</v>
      </c>
      <c r="U109" s="50">
        <f t="shared" si="227"/>
        <v>-46.902128050988559</v>
      </c>
      <c r="V109" s="50">
        <f t="shared" si="227"/>
        <v>-15.346717752435417</v>
      </c>
      <c r="W109" s="50">
        <f t="shared" si="227"/>
        <v>-25.882996088826385</v>
      </c>
      <c r="X109" s="50">
        <f t="shared" si="227"/>
        <v>78.719527834974386</v>
      </c>
      <c r="Y109" s="50">
        <f t="shared" si="227"/>
        <v>-92.597792743264066</v>
      </c>
      <c r="Z109" s="14" t="str">
        <f>+N109</f>
        <v>ศรีบุญเรือง,รพช.</v>
      </c>
      <c r="AA109" s="15">
        <f t="shared" ref="AA109:AK113" si="228">+O109/100</f>
        <v>-9.7315150932334241E-2</v>
      </c>
      <c r="AB109" s="15">
        <f t="shared" si="228"/>
        <v>-0.47493446543124612</v>
      </c>
      <c r="AC109" s="15">
        <f t="shared" si="228"/>
        <v>-0.11517909821120295</v>
      </c>
      <c r="AD109" s="15">
        <f t="shared" si="228"/>
        <v>0.19990333333951732</v>
      </c>
      <c r="AE109" s="15">
        <f t="shared" si="228"/>
        <v>0.28919706690969332</v>
      </c>
      <c r="AF109" s="15">
        <f t="shared" si="228"/>
        <v>-0.14294396336603182</v>
      </c>
      <c r="AG109" s="15">
        <f t="shared" si="228"/>
        <v>-0.46902128050988556</v>
      </c>
      <c r="AH109" s="15">
        <f t="shared" si="228"/>
        <v>-0.15346717752435418</v>
      </c>
      <c r="AI109" s="15">
        <f t="shared" si="228"/>
        <v>-0.25882996088826382</v>
      </c>
      <c r="AJ109" s="15">
        <f t="shared" si="228"/>
        <v>0.7871952783497439</v>
      </c>
      <c r="AK109" s="15">
        <f t="shared" si="228"/>
        <v>-0.92597792743264062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OK</v>
      </c>
      <c r="AQ109" s="16" t="str">
        <f t="shared" si="229"/>
        <v>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253" t="str">
        <f>+'8.คำนวณ'!E69</f>
        <v>บึงกาฬ</v>
      </c>
      <c r="B110" s="14" t="str">
        <f>+'8.คำนวณ'!G69</f>
        <v>เซกา,รพช.</v>
      </c>
      <c r="C110" s="264">
        <f>+'8.คำนวณ'!X69</f>
        <v>12581.407218100851</v>
      </c>
      <c r="D110" s="264">
        <f>+'8.คำนวณ'!Y69</f>
        <v>15.191633023368421</v>
      </c>
      <c r="E110" s="264">
        <f>+'8.คำนวณ'!Z69</f>
        <v>3258.1150184104563</v>
      </c>
      <c r="F110" s="264">
        <f>+'8.คำนวณ'!AA69</f>
        <v>934.65257125974404</v>
      </c>
      <c r="G110" s="264">
        <f>+'8.คำนวณ'!AB69</f>
        <v>79.324916530909363</v>
      </c>
      <c r="H110" s="264">
        <f>+'8.คำนวณ'!AC69</f>
        <v>833.95213792664151</v>
      </c>
      <c r="I110" s="264">
        <f>+'8.คำนวณ'!AD69</f>
        <v>791.55529904350897</v>
      </c>
      <c r="J110" s="264">
        <f>+'8.คำนวณ'!AE69</f>
        <v>1127.0129620843313</v>
      </c>
      <c r="K110" s="264">
        <f>+'8.คำนวณ'!AF69</f>
        <v>476.63884743305982</v>
      </c>
      <c r="L110" s="264">
        <f>+'8.คำนวณ'!AG69</f>
        <v>19.439302742061866</v>
      </c>
      <c r="M110" s="264">
        <f>+'8.คำนวณ'!AH69</f>
        <v>2374.2751507678645</v>
      </c>
      <c r="N110" s="14" t="str">
        <f>+B110</f>
        <v>เซกา,รพช.</v>
      </c>
      <c r="O110" s="50">
        <f>+(C110-C114)*100/C114</f>
        <v>32.858813295671958</v>
      </c>
      <c r="P110" s="50">
        <f t="shared" ref="P110:Y110" si="230">+(D110-D114)*100/D114</f>
        <v>-50.711346813050042</v>
      </c>
      <c r="Q110" s="50">
        <f t="shared" si="230"/>
        <v>57.938022039827828</v>
      </c>
      <c r="R110" s="50">
        <f t="shared" si="230"/>
        <v>25.56693905515877</v>
      </c>
      <c r="S110" s="50">
        <f t="shared" si="230"/>
        <v>-86.91643065818306</v>
      </c>
      <c r="T110" s="50">
        <f t="shared" si="230"/>
        <v>45.162995429049467</v>
      </c>
      <c r="U110" s="50">
        <f t="shared" si="230"/>
        <v>-18.059753734389858</v>
      </c>
      <c r="V110" s="50">
        <f t="shared" si="230"/>
        <v>55.417476955426849</v>
      </c>
      <c r="W110" s="50">
        <f t="shared" si="230"/>
        <v>39.20908092510787</v>
      </c>
      <c r="X110" s="50">
        <f t="shared" si="230"/>
        <v>-25.310858562981224</v>
      </c>
      <c r="Y110" s="50">
        <f t="shared" si="230"/>
        <v>205.27763371309536</v>
      </c>
      <c r="Z110" s="14" t="str">
        <f>+N110</f>
        <v>เซกา,รพช.</v>
      </c>
      <c r="AA110" s="15">
        <f t="shared" si="228"/>
        <v>0.32858813295671957</v>
      </c>
      <c r="AB110" s="15">
        <f t="shared" si="228"/>
        <v>-0.5071134681305004</v>
      </c>
      <c r="AC110" s="15">
        <f t="shared" si="228"/>
        <v>0.5793802203982783</v>
      </c>
      <c r="AD110" s="15">
        <f t="shared" si="228"/>
        <v>0.25566939055158772</v>
      </c>
      <c r="AE110" s="15">
        <f t="shared" si="228"/>
        <v>-0.86916430658183064</v>
      </c>
      <c r="AF110" s="15">
        <f t="shared" si="228"/>
        <v>0.45162995429049468</v>
      </c>
      <c r="AG110" s="15">
        <f t="shared" si="228"/>
        <v>-0.18059753734389858</v>
      </c>
      <c r="AH110" s="15">
        <f t="shared" si="228"/>
        <v>0.55417476955426848</v>
      </c>
      <c r="AI110" s="15">
        <f t="shared" si="228"/>
        <v>0.3920908092510787</v>
      </c>
      <c r="AJ110" s="15">
        <f t="shared" si="228"/>
        <v>-0.25310858562981225</v>
      </c>
      <c r="AK110" s="15">
        <f t="shared" si="228"/>
        <v>2.0527763371309535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Not OK</v>
      </c>
      <c r="AQ110" s="16" t="str">
        <f t="shared" si="231"/>
        <v>OK</v>
      </c>
      <c r="AR110" s="16" t="str">
        <f t="shared" si="231"/>
        <v>Not OK</v>
      </c>
      <c r="AS110" s="16" t="str">
        <f t="shared" si="231"/>
        <v>OK</v>
      </c>
      <c r="AT110" s="16" t="str">
        <f t="shared" si="231"/>
        <v>Not OK</v>
      </c>
      <c r="AU110" s="16" t="str">
        <f t="shared" si="231"/>
        <v>Not OK</v>
      </c>
      <c r="AV110" s="16" t="str">
        <f t="shared" si="231"/>
        <v>OK</v>
      </c>
      <c r="AW110" s="16" t="str">
        <f t="shared" si="231"/>
        <v>Not OK</v>
      </c>
    </row>
    <row r="111" spans="1:49" ht="13.5" customHeight="1">
      <c r="A111" s="253" t="str">
        <f>+'8.คำนวณ'!E70</f>
        <v>สกลนคร</v>
      </c>
      <c r="B111" s="14" t="str">
        <f>+'8.คำนวณ'!G70</f>
        <v>พังโคน,รพช.</v>
      </c>
      <c r="C111" s="264">
        <f>+'8.คำนวณ'!X70</f>
        <v>7849.2867093324976</v>
      </c>
      <c r="D111" s="264">
        <f>+'8.คำนวณ'!Y70</f>
        <v>74.497018801619717</v>
      </c>
      <c r="E111" s="264">
        <f>+'8.คำนวณ'!Z70</f>
        <v>1538.4731355237484</v>
      </c>
      <c r="F111" s="264">
        <f>+'8.คำนวณ'!AA70</f>
        <v>559.82521637872105</v>
      </c>
      <c r="G111" s="264">
        <f>+'8.คำนวณ'!AB70</f>
        <v>953.73843433437412</v>
      </c>
      <c r="H111" s="264">
        <f>+'8.คำนวณ'!AC70</f>
        <v>561.12888879223021</v>
      </c>
      <c r="I111" s="264">
        <f>+'8.คำนวณ'!AD70</f>
        <v>346.49056474503647</v>
      </c>
      <c r="J111" s="264">
        <f>+'8.คำนวณ'!AE70</f>
        <v>783.46369882309625</v>
      </c>
      <c r="K111" s="264">
        <f>+'8.คำนวณ'!AF70</f>
        <v>277.74351838105002</v>
      </c>
      <c r="L111" s="264">
        <f>+'8.คำนวณ'!AG70</f>
        <v>37.473235590539254</v>
      </c>
      <c r="M111" s="264">
        <f>+'8.คำนวณ'!AH70</f>
        <v>167.12181132959725</v>
      </c>
      <c r="N111" s="14" t="str">
        <f>+B111</f>
        <v>พังโคน,รพช.</v>
      </c>
      <c r="O111" s="50">
        <f>+(C111-C114)*100/C114</f>
        <v>-17.112060730451244</v>
      </c>
      <c r="P111" s="50">
        <f t="shared" ref="P111:Y111" si="232">+(D111-D114)*100/D114</f>
        <v>141.70263443874111</v>
      </c>
      <c r="Q111" s="50">
        <f t="shared" si="232"/>
        <v>-25.42209142003291</v>
      </c>
      <c r="R111" s="50">
        <f t="shared" si="232"/>
        <v>-24.789658758631393</v>
      </c>
      <c r="S111" s="50">
        <f t="shared" si="232"/>
        <v>57.306222121361706</v>
      </c>
      <c r="T111" s="50">
        <f t="shared" si="232"/>
        <v>-2.326348702256928</v>
      </c>
      <c r="U111" s="50">
        <f t="shared" si="232"/>
        <v>-64.131978854508247</v>
      </c>
      <c r="V111" s="50">
        <f t="shared" si="232"/>
        <v>8.0413051612628905</v>
      </c>
      <c r="W111" s="50">
        <f t="shared" si="232"/>
        <v>-18.881098057870972</v>
      </c>
      <c r="X111" s="50">
        <f t="shared" si="232"/>
        <v>43.978610254806263</v>
      </c>
      <c r="Y111" s="50">
        <f t="shared" si="232"/>
        <v>-78.511946651151234</v>
      </c>
      <c r="Z111" s="14" t="str">
        <f>+N111</f>
        <v>พังโคน,รพช.</v>
      </c>
      <c r="AA111" s="15">
        <f t="shared" si="228"/>
        <v>-0.17112060730451245</v>
      </c>
      <c r="AB111" s="15">
        <f t="shared" si="228"/>
        <v>1.4170263443874112</v>
      </c>
      <c r="AC111" s="15">
        <f t="shared" si="228"/>
        <v>-0.25422091420032911</v>
      </c>
      <c r="AD111" s="15">
        <f t="shared" si="228"/>
        <v>-0.24789658758631394</v>
      </c>
      <c r="AE111" s="15">
        <f t="shared" si="228"/>
        <v>0.57306222121361705</v>
      </c>
      <c r="AF111" s="15">
        <f t="shared" si="228"/>
        <v>-2.3263487022569279E-2</v>
      </c>
      <c r="AG111" s="15">
        <f t="shared" si="228"/>
        <v>-0.64131978854508243</v>
      </c>
      <c r="AH111" s="15">
        <f t="shared" si="228"/>
        <v>8.0413051612628905E-2</v>
      </c>
      <c r="AI111" s="15">
        <f t="shared" si="228"/>
        <v>-0.18881098057870971</v>
      </c>
      <c r="AJ111" s="15">
        <f t="shared" si="228"/>
        <v>0.43978610254806261</v>
      </c>
      <c r="AK111" s="15">
        <f t="shared" si="228"/>
        <v>-0.78511946651151232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Not 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Not 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253" t="str">
        <f>+'8.คำนวณ'!E71</f>
        <v>สกลนคร</v>
      </c>
      <c r="B112" s="14" t="str">
        <f>+'8.คำนวณ'!G71</f>
        <v>อากาศอำนวย,รพช.</v>
      </c>
      <c r="C112" s="264">
        <f>+'8.คำนวณ'!X71</f>
        <v>10192.5901201623</v>
      </c>
      <c r="D112" s="264">
        <f>+'8.คำนวณ'!Y71</f>
        <v>10.012707936029186</v>
      </c>
      <c r="E112" s="264">
        <f>+'8.คำนวณ'!Z71</f>
        <v>2133.7147631102716</v>
      </c>
      <c r="F112" s="264">
        <f>+'8.คำนวณ'!AA71</f>
        <v>719.81323945872214</v>
      </c>
      <c r="G112" s="264">
        <f>+'8.คำนวณ'!AB71</f>
        <v>626.19073078875033</v>
      </c>
      <c r="H112" s="264">
        <f>+'8.คำนวณ'!AC71</f>
        <v>581.99733588266486</v>
      </c>
      <c r="I112" s="264">
        <f>+'8.คำนวณ'!AD71</f>
        <v>1599.7830785439344</v>
      </c>
      <c r="J112" s="264">
        <f>+'8.คำนวณ'!AE71</f>
        <v>228.02858099606735</v>
      </c>
      <c r="K112" s="264">
        <f>+'8.คำนวณ'!AF71</f>
        <v>341.88398490517835</v>
      </c>
      <c r="L112" s="264">
        <f>+'8.คำนวณ'!AG71</f>
        <v>12.890992668642914</v>
      </c>
      <c r="M112" s="264">
        <f>+'8.คำนวณ'!AH71</f>
        <v>8.2909561565425172</v>
      </c>
      <c r="N112" s="14" t="str">
        <f>+B112</f>
        <v>อากาศอำนวย,รพช.</v>
      </c>
      <c r="O112" s="50">
        <f>+(C112-C114)*100/C114</f>
        <v>7.6330655465712631</v>
      </c>
      <c r="P112" s="50">
        <f t="shared" ref="P112:Y112" si="234">+(D112-D114)*100/D114</f>
        <v>-67.514164661427671</v>
      </c>
      <c r="Q112" s="50">
        <f t="shared" si="234"/>
        <v>3.4324102674639243</v>
      </c>
      <c r="R112" s="50">
        <f t="shared" si="234"/>
        <v>-3.2958898851716181</v>
      </c>
      <c r="S112" s="50">
        <f t="shared" si="234"/>
        <v>3.2816699439610222</v>
      </c>
      <c r="T112" s="50">
        <f t="shared" si="234"/>
        <v>1.3061454803607784</v>
      </c>
      <c r="U112" s="50">
        <f t="shared" si="234"/>
        <v>65.606394885925155</v>
      </c>
      <c r="V112" s="50">
        <f t="shared" si="234"/>
        <v>-68.554375216242519</v>
      </c>
      <c r="W112" s="50">
        <f t="shared" si="234"/>
        <v>-0.14797245760073388</v>
      </c>
      <c r="X112" s="50">
        <f t="shared" si="234"/>
        <v>-50.470591076883458</v>
      </c>
      <c r="Y112" s="50">
        <f t="shared" si="234"/>
        <v>-98.933972132139047</v>
      </c>
      <c r="Z112" s="14" t="str">
        <f>+N112</f>
        <v>อากาศอำนวย,รพช.</v>
      </c>
      <c r="AA112" s="15">
        <f t="shared" si="228"/>
        <v>7.6330655465712632E-2</v>
      </c>
      <c r="AB112" s="15">
        <f t="shared" si="228"/>
        <v>-0.67514164661427667</v>
      </c>
      <c r="AC112" s="15">
        <f t="shared" si="228"/>
        <v>3.4324102674639242E-2</v>
      </c>
      <c r="AD112" s="15">
        <f t="shared" si="228"/>
        <v>-3.2958898851716184E-2</v>
      </c>
      <c r="AE112" s="15">
        <f t="shared" si="228"/>
        <v>3.2816699439610221E-2</v>
      </c>
      <c r="AF112" s="15">
        <f t="shared" si="228"/>
        <v>1.3061454803607785E-2</v>
      </c>
      <c r="AG112" s="15">
        <f t="shared" si="228"/>
        <v>0.65606394885925157</v>
      </c>
      <c r="AH112" s="15">
        <f t="shared" si="228"/>
        <v>-0.68554375216242525</v>
      </c>
      <c r="AI112" s="15">
        <f t="shared" si="228"/>
        <v>-1.4797245760073388E-3</v>
      </c>
      <c r="AJ112" s="15">
        <f t="shared" si="228"/>
        <v>-0.50470591076883453</v>
      </c>
      <c r="AK112" s="15">
        <f t="shared" si="228"/>
        <v>-0.98933972132139048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OK</v>
      </c>
      <c r="AQ112" s="16" t="str">
        <f t="shared" si="235"/>
        <v>OK</v>
      </c>
      <c r="AR112" s="16" t="str">
        <f t="shared" si="235"/>
        <v>OK</v>
      </c>
      <c r="AS112" s="16" t="str">
        <f t="shared" si="235"/>
        <v>Not 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253" t="str">
        <f>+'8.คำนวณ'!E72</f>
        <v>นครพนม</v>
      </c>
      <c r="B113" s="14" t="str">
        <f>+'8.คำนวณ'!G72</f>
        <v>ศรีสงคราม,รพช.</v>
      </c>
      <c r="C113" s="264">
        <f>+'8.คำนวณ'!X72</f>
        <v>8177.2961593429818</v>
      </c>
      <c r="D113" s="264">
        <f>+'8.คำนวณ'!Y72</f>
        <v>38.224020233853679</v>
      </c>
      <c r="E113" s="264">
        <f>+'8.คำนวณ'!Z72</f>
        <v>1558.93016955809</v>
      </c>
      <c r="F113" s="264">
        <f>+'8.คำนวณ'!AA72</f>
        <v>614.2959777748431</v>
      </c>
      <c r="G113" s="264">
        <f>+'8.คำนวณ'!AB72</f>
        <v>590.58405685170817</v>
      </c>
      <c r="H113" s="264">
        <f>+'8.คำนวณ'!AC72</f>
        <v>403.0164855018603</v>
      </c>
      <c r="I113" s="264">
        <f>+'8.คำนวณ'!AD72</f>
        <v>1579.3138993658947</v>
      </c>
      <c r="J113" s="264">
        <f>+'8.คำนวณ'!AE72</f>
        <v>873.38984117282246</v>
      </c>
      <c r="K113" s="264">
        <f>+'8.คำนวณ'!AF72</f>
        <v>361.91711725664788</v>
      </c>
      <c r="L113" s="264">
        <f>+'8.คำนวณ'!AG72</f>
        <v>13.815964997313817</v>
      </c>
      <c r="M113" s="264">
        <f>+'8.คำนวณ'!AH72</f>
        <v>1281.4564876037916</v>
      </c>
      <c r="N113" s="14" t="str">
        <f>+B113</f>
        <v>ศรีสงคราม,รพช.</v>
      </c>
      <c r="O113" s="50">
        <f t="shared" ref="O113:Y113" si="236">+(C113-C114)*100/C114</f>
        <v>-13.648303018558572</v>
      </c>
      <c r="P113" s="50">
        <f t="shared" si="236"/>
        <v>24.016323578861215</v>
      </c>
      <c r="Q113" s="50">
        <f t="shared" si="236"/>
        <v>-24.430431066138578</v>
      </c>
      <c r="R113" s="50">
        <f t="shared" si="236"/>
        <v>-17.471723745307433</v>
      </c>
      <c r="S113" s="50">
        <f t="shared" si="236"/>
        <v>-2.5911680981090428</v>
      </c>
      <c r="T113" s="50">
        <f t="shared" si="236"/>
        <v>-29.848395870550139</v>
      </c>
      <c r="U113" s="50">
        <f t="shared" si="236"/>
        <v>63.487465753961523</v>
      </c>
      <c r="V113" s="50">
        <f t="shared" si="236"/>
        <v>20.442310851988221</v>
      </c>
      <c r="W113" s="50">
        <f t="shared" si="236"/>
        <v>5.7029856791902098</v>
      </c>
      <c r="X113" s="50">
        <f t="shared" si="236"/>
        <v>-46.916688449915995</v>
      </c>
      <c r="Y113" s="50">
        <f t="shared" si="236"/>
        <v>64.766077813458992</v>
      </c>
      <c r="Z113" s="14" t="str">
        <f>+N113</f>
        <v>ศรีสงคราม,รพช.</v>
      </c>
      <c r="AA113" s="15">
        <f t="shared" si="228"/>
        <v>-0.13648303018558572</v>
      </c>
      <c r="AB113" s="15">
        <f t="shared" si="228"/>
        <v>0.24016323578861215</v>
      </c>
      <c r="AC113" s="15">
        <f t="shared" si="228"/>
        <v>-0.24430431066138578</v>
      </c>
      <c r="AD113" s="15">
        <f t="shared" si="228"/>
        <v>-0.17471723745307433</v>
      </c>
      <c r="AE113" s="15">
        <f t="shared" si="228"/>
        <v>-2.5911680981090427E-2</v>
      </c>
      <c r="AF113" s="15">
        <f t="shared" si="228"/>
        <v>-0.29848395870550137</v>
      </c>
      <c r="AG113" s="15">
        <f t="shared" si="228"/>
        <v>0.63487465753961525</v>
      </c>
      <c r="AH113" s="15">
        <f t="shared" si="228"/>
        <v>0.20442310851988221</v>
      </c>
      <c r="AI113" s="15">
        <f t="shared" si="228"/>
        <v>5.7029856791902096E-2</v>
      </c>
      <c r="AJ113" s="15">
        <f t="shared" si="228"/>
        <v>-0.46916688449915994</v>
      </c>
      <c r="AK113" s="15">
        <f t="shared" si="228"/>
        <v>0.64766077813458989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OK</v>
      </c>
      <c r="AV113" s="16" t="str">
        <f t="shared" si="237"/>
        <v>OK</v>
      </c>
      <c r="AW113" s="16" t="str">
        <f t="shared" si="237"/>
        <v>OK</v>
      </c>
    </row>
    <row r="114" spans="1:49" ht="13.5" customHeight="1">
      <c r="B114" s="18" t="s">
        <v>143</v>
      </c>
      <c r="C114" s="19">
        <f t="shared" ref="C114:M114" si="238">AVERAGE(C109:C113)</f>
        <v>9469.75733563225</v>
      </c>
      <c r="D114" s="19">
        <f t="shared" si="238"/>
        <v>30.821765337647072</v>
      </c>
      <c r="E114" s="19">
        <f t="shared" si="238"/>
        <v>2062.9073204353826</v>
      </c>
      <c r="F114" s="19">
        <f t="shared" si="238"/>
        <v>744.34606616409746</v>
      </c>
      <c r="G114" s="19">
        <f t="shared" si="238"/>
        <v>606.29415764531245</v>
      </c>
      <c r="H114" s="19">
        <f t="shared" si="238"/>
        <v>574.49361351478024</v>
      </c>
      <c r="I114" s="19">
        <f t="shared" si="238"/>
        <v>966.01527957052315</v>
      </c>
      <c r="J114" s="19">
        <f t="shared" si="238"/>
        <v>725.15201260637787</v>
      </c>
      <c r="K114" s="19">
        <f t="shared" si="238"/>
        <v>342.39062873310934</v>
      </c>
      <c r="L114" s="19">
        <f t="shared" si="238"/>
        <v>26.026946311136747</v>
      </c>
      <c r="M114" s="19">
        <f t="shared" si="238"/>
        <v>777.74290959004384</v>
      </c>
      <c r="V114" s="49"/>
      <c r="W114" s="49"/>
      <c r="X114" s="49"/>
      <c r="Y114" s="49"/>
    </row>
    <row r="115" spans="1:49" ht="13.5" customHeight="1">
      <c r="B115" s="20" t="s">
        <v>267</v>
      </c>
      <c r="C115" s="21">
        <f t="shared" ref="C115:M115" si="239">STDEV(C109:C113)</f>
        <v>1958.985015516186</v>
      </c>
      <c r="D115" s="21">
        <f t="shared" si="239"/>
        <v>26.711043696980045</v>
      </c>
      <c r="E115" s="21">
        <f t="shared" si="239"/>
        <v>710.46021813888206</v>
      </c>
      <c r="F115" s="21">
        <f t="shared" si="239"/>
        <v>165.77094097185784</v>
      </c>
      <c r="G115" s="21">
        <f t="shared" si="239"/>
        <v>327.79581074877444</v>
      </c>
      <c r="H115" s="21">
        <f t="shared" si="239"/>
        <v>161.01382871962514</v>
      </c>
      <c r="I115" s="21">
        <f t="shared" si="239"/>
        <v>591.04293948017562</v>
      </c>
      <c r="J115" s="21">
        <f t="shared" si="239"/>
        <v>334.05966502074409</v>
      </c>
      <c r="K115" s="21">
        <f t="shared" si="239"/>
        <v>87.231082277688429</v>
      </c>
      <c r="L115" s="21">
        <f t="shared" si="239"/>
        <v>15.131473201844317</v>
      </c>
      <c r="M115" s="21">
        <f t="shared" si="239"/>
        <v>1035.1576951272079</v>
      </c>
      <c r="V115" s="173"/>
      <c r="W115" s="173"/>
      <c r="X115" s="173"/>
      <c r="Y115" s="173"/>
    </row>
    <row r="116" spans="1:49" ht="13.5" customHeight="1">
      <c r="B116" s="20" t="s">
        <v>268</v>
      </c>
      <c r="C116" s="21">
        <f>+C114+C115</f>
        <v>11428.742351148436</v>
      </c>
      <c r="D116" s="21">
        <f t="shared" ref="D116:M116" si="240">+D114+D115</f>
        <v>57.532809034627121</v>
      </c>
      <c r="E116" s="21">
        <f t="shared" si="240"/>
        <v>2773.3675385742645</v>
      </c>
      <c r="F116" s="21">
        <f t="shared" si="240"/>
        <v>910.1170071359553</v>
      </c>
      <c r="G116" s="21">
        <f t="shared" si="240"/>
        <v>934.0899683940869</v>
      </c>
      <c r="H116" s="21">
        <f t="shared" si="240"/>
        <v>735.5074422344054</v>
      </c>
      <c r="I116" s="21">
        <f t="shared" si="240"/>
        <v>1557.0582190506989</v>
      </c>
      <c r="J116" s="21">
        <f t="shared" si="240"/>
        <v>1059.2116776271218</v>
      </c>
      <c r="K116" s="21">
        <f t="shared" si="240"/>
        <v>429.62171101079775</v>
      </c>
      <c r="L116" s="21">
        <f t="shared" si="240"/>
        <v>41.158419512981062</v>
      </c>
      <c r="M116" s="21">
        <f t="shared" si="240"/>
        <v>1812.9006047172518</v>
      </c>
      <c r="V116" s="173"/>
      <c r="W116" s="173"/>
      <c r="X116" s="173"/>
      <c r="Y116" s="173"/>
    </row>
    <row r="117" spans="1:49" ht="13.5" customHeight="1">
      <c r="B117" s="430" t="s">
        <v>153</v>
      </c>
      <c r="C117" s="442" t="s">
        <v>247</v>
      </c>
      <c r="D117" s="443"/>
      <c r="E117" s="443"/>
      <c r="F117" s="443"/>
      <c r="G117" s="443"/>
      <c r="H117" s="443"/>
      <c r="I117" s="443"/>
      <c r="J117" s="443"/>
      <c r="K117" s="443"/>
      <c r="L117" s="443"/>
      <c r="M117" s="444"/>
      <c r="N117" s="430" t="s">
        <v>153</v>
      </c>
      <c r="O117" s="442" t="s">
        <v>718</v>
      </c>
      <c r="P117" s="443"/>
      <c r="Q117" s="443"/>
      <c r="R117" s="443"/>
      <c r="S117" s="443"/>
      <c r="T117" s="443"/>
      <c r="U117" s="443"/>
      <c r="V117" s="443"/>
      <c r="W117" s="443"/>
      <c r="X117" s="443"/>
      <c r="Y117" s="444"/>
      <c r="Z117" s="430" t="s">
        <v>153</v>
      </c>
      <c r="AA117" s="442" t="s">
        <v>718</v>
      </c>
      <c r="AB117" s="443"/>
      <c r="AC117" s="443"/>
      <c r="AD117" s="443"/>
      <c r="AE117" s="443"/>
      <c r="AF117" s="443"/>
      <c r="AG117" s="443"/>
      <c r="AH117" s="443"/>
      <c r="AI117" s="443"/>
      <c r="AJ117" s="443"/>
      <c r="AK117" s="444"/>
      <c r="AL117" s="430" t="s">
        <v>153</v>
      </c>
      <c r="AM117" s="442" t="s">
        <v>719</v>
      </c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4"/>
    </row>
    <row r="118" spans="1:49" ht="13.5" customHeight="1">
      <c r="B118" s="430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430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430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430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253" t="str">
        <f>+'8.คำนวณ'!E73</f>
        <v>อุดรธานี</v>
      </c>
      <c r="B119" s="14" t="str">
        <f>+'8.คำนวณ'!G73</f>
        <v>หนองหาน,รพช.</v>
      </c>
      <c r="C119" s="264">
        <f>+'8.คำนวณ'!X73</f>
        <v>6881.2561749862707</v>
      </c>
      <c r="D119" s="264">
        <f>+'8.คำนวณ'!Y73</f>
        <v>19.663721097132495</v>
      </c>
      <c r="E119" s="264">
        <f>+'8.คำนวณ'!Z73</f>
        <v>1653.6293572752529</v>
      </c>
      <c r="F119" s="264">
        <f>+'8.คำนวณ'!AA73</f>
        <v>743.87354374307552</v>
      </c>
      <c r="G119" s="264">
        <f>+'8.คำนวณ'!AB73</f>
        <v>491.32619718572192</v>
      </c>
      <c r="H119" s="264">
        <f>+'8.คำนวณ'!AC73</f>
        <v>338.12529651895261</v>
      </c>
      <c r="I119" s="264">
        <f>+'8.คำนวณ'!AD73</f>
        <v>545.71136501013791</v>
      </c>
      <c r="J119" s="264">
        <f>+'8.คำนวณ'!AE73</f>
        <v>441.36217118081697</v>
      </c>
      <c r="K119" s="264">
        <f>+'8.คำนวณ'!AF73</f>
        <v>254.9866431508087</v>
      </c>
      <c r="L119" s="264">
        <f>+'8.คำนวณ'!AG73</f>
        <v>162.97848780645384</v>
      </c>
      <c r="M119" s="264">
        <f>+'8.คำนวณ'!AH73</f>
        <v>111.92034673691641</v>
      </c>
      <c r="N119" s="14" t="str">
        <f>+B119</f>
        <v>หนองหาน,รพช.</v>
      </c>
      <c r="O119" s="50">
        <f t="shared" ref="O119:Y119" si="241">+(C119-C126)*100/C126</f>
        <v>2.1930362687706628</v>
      </c>
      <c r="P119" s="50">
        <f t="shared" si="241"/>
        <v>8.2723052122525242</v>
      </c>
      <c r="Q119" s="50">
        <f t="shared" si="241"/>
        <v>5.9357837187635143</v>
      </c>
      <c r="R119" s="50">
        <f t="shared" si="241"/>
        <v>9.7286554860330625</v>
      </c>
      <c r="S119" s="50">
        <f t="shared" si="241"/>
        <v>-2.9427559627302893</v>
      </c>
      <c r="T119" s="50">
        <f t="shared" si="241"/>
        <v>-20.52543008518375</v>
      </c>
      <c r="U119" s="50">
        <f t="shared" si="241"/>
        <v>49.118246982978881</v>
      </c>
      <c r="V119" s="50">
        <f t="shared" si="241"/>
        <v>-4.5570942472338638</v>
      </c>
      <c r="W119" s="50">
        <f t="shared" si="241"/>
        <v>4.3257434685852765</v>
      </c>
      <c r="X119" s="50">
        <f t="shared" si="241"/>
        <v>270.3899873090167</v>
      </c>
      <c r="Y119" s="50">
        <f t="shared" si="241"/>
        <v>-18.893481361023607</v>
      </c>
      <c r="Z119" s="14" t="str">
        <f>+N119</f>
        <v>หนองหาน,รพช.</v>
      </c>
      <c r="AA119" s="15">
        <f t="shared" ref="AA119:AK119" si="242">+O119/100</f>
        <v>2.193036268770663E-2</v>
      </c>
      <c r="AB119" s="15">
        <f t="shared" si="242"/>
        <v>8.2723052122525245E-2</v>
      </c>
      <c r="AC119" s="15">
        <f t="shared" si="242"/>
        <v>5.935783718763514E-2</v>
      </c>
      <c r="AD119" s="15">
        <f t="shared" si="242"/>
        <v>9.7286554860330623E-2</v>
      </c>
      <c r="AE119" s="15">
        <f t="shared" si="242"/>
        <v>-2.9427559627302893E-2</v>
      </c>
      <c r="AF119" s="15">
        <f t="shared" si="242"/>
        <v>-0.20525430085183749</v>
      </c>
      <c r="AG119" s="15">
        <f t="shared" si="242"/>
        <v>0.4911824698297888</v>
      </c>
      <c r="AH119" s="15">
        <f t="shared" si="242"/>
        <v>-4.5570942472338637E-2</v>
      </c>
      <c r="AI119" s="15">
        <f t="shared" si="242"/>
        <v>4.3257434685852768E-2</v>
      </c>
      <c r="AJ119" s="15">
        <f t="shared" si="242"/>
        <v>2.7038998730901671</v>
      </c>
      <c r="AK119" s="15">
        <f t="shared" si="242"/>
        <v>-0.18893481361023606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Not 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Not OK</v>
      </c>
      <c r="AW119" s="16" t="str">
        <f t="shared" si="243"/>
        <v>OK</v>
      </c>
    </row>
    <row r="120" spans="1:49" ht="13.5" customHeight="1">
      <c r="A120" s="253" t="str">
        <f>+'8.คำนวณ'!E74</f>
        <v>อุดรธานี</v>
      </c>
      <c r="B120" s="14" t="str">
        <f>+'8.คำนวณ'!G74</f>
        <v>บ้านผือ,รพช.</v>
      </c>
      <c r="C120" s="264">
        <f>+'8.คำนวณ'!X74</f>
        <v>5029.5062325516947</v>
      </c>
      <c r="D120" s="264">
        <f>+'8.คำนวณ'!Y74</f>
        <v>9.9041137607456093</v>
      </c>
      <c r="E120" s="264">
        <f>+'8.คำนวณ'!Z74</f>
        <v>1052.5990199572868</v>
      </c>
      <c r="F120" s="264">
        <f>+'8.คำนวณ'!AA74</f>
        <v>587.55203346500446</v>
      </c>
      <c r="G120" s="264">
        <f>+'8.คำนวณ'!AB74</f>
        <v>315.22316265859536</v>
      </c>
      <c r="H120" s="264">
        <f>+'8.คำนวณ'!AC74</f>
        <v>281.39524976474468</v>
      </c>
      <c r="I120" s="264">
        <f>+'8.คำนวณ'!AD74</f>
        <v>369.1978559454227</v>
      </c>
      <c r="J120" s="264">
        <f>+'8.คำนวณ'!AE74</f>
        <v>410.21306455150693</v>
      </c>
      <c r="K120" s="264">
        <f>+'8.คำนวณ'!AF74</f>
        <v>154.95717545785428</v>
      </c>
      <c r="L120" s="264">
        <f>+'8.คำนวณ'!AG74</f>
        <v>6.9666963204211383</v>
      </c>
      <c r="M120" s="264">
        <f>+'8.คำนวณ'!AH74</f>
        <v>271.09955130132164</v>
      </c>
      <c r="N120" s="14" t="str">
        <f t="shared" ref="N120:N125" si="244">+B120</f>
        <v>บ้านผือ,รพช.</v>
      </c>
      <c r="O120" s="50">
        <f t="shared" ref="O120:Y120" si="245">+(C120-C126)*100/C126</f>
        <v>-25.307167795102629</v>
      </c>
      <c r="P120" s="50">
        <f t="shared" si="245"/>
        <v>-45.466007035835389</v>
      </c>
      <c r="Q120" s="50">
        <f t="shared" si="245"/>
        <v>-32.56777788191102</v>
      </c>
      <c r="R120" s="50">
        <f t="shared" si="245"/>
        <v>-13.330302976244564</v>
      </c>
      <c r="S120" s="50">
        <f t="shared" si="245"/>
        <v>-37.730388488138317</v>
      </c>
      <c r="T120" s="50">
        <f t="shared" si="245"/>
        <v>-33.859528756459525</v>
      </c>
      <c r="U120" s="50">
        <f t="shared" si="245"/>
        <v>0.88508431088481443</v>
      </c>
      <c r="V120" s="50">
        <f t="shared" si="245"/>
        <v>-11.292971135709067</v>
      </c>
      <c r="W120" s="50">
        <f t="shared" si="245"/>
        <v>-36.600512341850511</v>
      </c>
      <c r="X120" s="50">
        <f t="shared" si="245"/>
        <v>-84.167268966374735</v>
      </c>
      <c r="Y120" s="50">
        <f t="shared" si="245"/>
        <v>96.460620894289619</v>
      </c>
      <c r="Z120" s="14" t="str">
        <f t="shared" ref="Z120:Z125" si="246">+N120</f>
        <v>บ้านผือ,รพช.</v>
      </c>
      <c r="AA120" s="15">
        <f t="shared" ref="AA120:AA125" si="247">+O120/100</f>
        <v>-0.25307167795102631</v>
      </c>
      <c r="AB120" s="15">
        <f t="shared" ref="AB120:AB125" si="248">+P120/100</f>
        <v>-0.45466007035835387</v>
      </c>
      <c r="AC120" s="15">
        <f t="shared" ref="AC120:AC125" si="249">+Q120/100</f>
        <v>-0.3256777788191102</v>
      </c>
      <c r="AD120" s="15">
        <f t="shared" ref="AD120:AD125" si="250">+R120/100</f>
        <v>-0.13330302976244565</v>
      </c>
      <c r="AE120" s="15">
        <f t="shared" ref="AE120:AE125" si="251">+S120/100</f>
        <v>-0.37730388488138317</v>
      </c>
      <c r="AF120" s="15">
        <f t="shared" ref="AF120:AF125" si="252">+T120/100</f>
        <v>-0.33859528756459523</v>
      </c>
      <c r="AG120" s="15">
        <f t="shared" ref="AG120:AG125" si="253">+U120/100</f>
        <v>8.8508431088481446E-3</v>
      </c>
      <c r="AH120" s="15">
        <f t="shared" ref="AH120:AH125" si="254">+V120/100</f>
        <v>-0.11292971135709066</v>
      </c>
      <c r="AI120" s="15">
        <f t="shared" ref="AI120:AI125" si="255">+W120/100</f>
        <v>-0.36600512341850511</v>
      </c>
      <c r="AJ120" s="15">
        <f t="shared" ref="AJ120:AJ125" si="256">+X120/100</f>
        <v>-0.84167268966374731</v>
      </c>
      <c r="AK120" s="15">
        <f t="shared" ref="AK120:AK125" si="257">+Y120/100</f>
        <v>0.96460620894289617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Not OK</v>
      </c>
    </row>
    <row r="121" spans="1:49" ht="13.5" customHeight="1">
      <c r="A121" s="253" t="str">
        <f>+'8.คำนวณ'!E75</f>
        <v>อุดรธานี</v>
      </c>
      <c r="B121" s="14" t="str">
        <f>+'8.คำนวณ'!G75</f>
        <v>เพ็ญ,รพช.</v>
      </c>
      <c r="C121" s="264">
        <f>+'8.คำนวณ'!X75</f>
        <v>6752.1562327080856</v>
      </c>
      <c r="D121" s="264">
        <f>+'8.คำนวณ'!Y75</f>
        <v>28.700574198679028</v>
      </c>
      <c r="E121" s="264">
        <f>+'8.คำนวณ'!Z75</f>
        <v>1580.6093570860537</v>
      </c>
      <c r="F121" s="264">
        <f>+'8.คำนวณ'!AA75</f>
        <v>432.15189369371944</v>
      </c>
      <c r="G121" s="264">
        <f>+'8.คำนวณ'!AB75</f>
        <v>272.39950894536588</v>
      </c>
      <c r="H121" s="264">
        <f>+'8.คำนวณ'!AC75</f>
        <v>348.93328114211158</v>
      </c>
      <c r="I121" s="264">
        <f>+'8.คำนวณ'!AD75</f>
        <v>536.55280884965021</v>
      </c>
      <c r="J121" s="264">
        <f>+'8.คำนวณ'!AE75</f>
        <v>427.08109525374164</v>
      </c>
      <c r="K121" s="264">
        <f>+'8.คำนวณ'!AF75</f>
        <v>292.99637499583326</v>
      </c>
      <c r="L121" s="264">
        <f>+'8.คำนวณ'!AG75</f>
        <v>68.74100496673762</v>
      </c>
      <c r="M121" s="264">
        <f>+'8.คำนวณ'!AH75</f>
        <v>18.376452996947574</v>
      </c>
      <c r="N121" s="14" t="str">
        <f t="shared" si="244"/>
        <v>เพ็ญ,รพช.</v>
      </c>
      <c r="O121" s="50">
        <f>+(C121-C126)*100/C126</f>
        <v>0.27578239127538179</v>
      </c>
      <c r="P121" s="50">
        <f t="shared" ref="P121:Y121" si="260">+(D121-D126)*100/D126</f>
        <v>58.030990881956235</v>
      </c>
      <c r="Q121" s="50">
        <f t="shared" si="260"/>
        <v>1.2579331997493632</v>
      </c>
      <c r="R121" s="50">
        <f t="shared" si="260"/>
        <v>-36.25335023726425</v>
      </c>
      <c r="S121" s="50">
        <f t="shared" si="260"/>
        <v>-46.189831181851105</v>
      </c>
      <c r="T121" s="50">
        <f t="shared" si="260"/>
        <v>-17.985070229193621</v>
      </c>
      <c r="U121" s="50">
        <f t="shared" si="260"/>
        <v>46.615627600071733</v>
      </c>
      <c r="V121" s="50">
        <f t="shared" si="260"/>
        <v>-7.6453230823180203</v>
      </c>
      <c r="W121" s="50">
        <f t="shared" si="260"/>
        <v>19.877120924181906</v>
      </c>
      <c r="X121" s="50">
        <f t="shared" si="260"/>
        <v>56.222948807055786</v>
      </c>
      <c r="Y121" s="50">
        <f t="shared" si="260"/>
        <v>-86.682938616883462</v>
      </c>
      <c r="Z121" s="14" t="str">
        <f t="shared" si="246"/>
        <v>เพ็ญ,รพช.</v>
      </c>
      <c r="AA121" s="15">
        <f t="shared" si="247"/>
        <v>2.7578239127538178E-3</v>
      </c>
      <c r="AB121" s="15">
        <f t="shared" si="248"/>
        <v>0.58030990881956235</v>
      </c>
      <c r="AC121" s="15">
        <f t="shared" si="249"/>
        <v>1.2579331997493632E-2</v>
      </c>
      <c r="AD121" s="15">
        <f t="shared" si="250"/>
        <v>-0.36253350237264248</v>
      </c>
      <c r="AE121" s="15">
        <f t="shared" si="251"/>
        <v>-0.46189831181851104</v>
      </c>
      <c r="AF121" s="15">
        <f t="shared" si="252"/>
        <v>-0.1798507022919362</v>
      </c>
      <c r="AG121" s="15">
        <f t="shared" si="253"/>
        <v>0.46615627600071735</v>
      </c>
      <c r="AH121" s="15">
        <f t="shared" si="254"/>
        <v>-7.6453230823180202E-2</v>
      </c>
      <c r="AI121" s="15">
        <f t="shared" si="255"/>
        <v>0.19877120924181907</v>
      </c>
      <c r="AJ121" s="15">
        <f t="shared" si="256"/>
        <v>0.56222948807055784</v>
      </c>
      <c r="AK121" s="15">
        <f t="shared" si="257"/>
        <v>-0.86682938616883465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Not OK</v>
      </c>
      <c r="AO121" s="16" t="str">
        <f t="shared" si="261"/>
        <v>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OK</v>
      </c>
      <c r="AT121" s="16" t="str">
        <f t="shared" si="261"/>
        <v>OK</v>
      </c>
      <c r="AU121" s="16" t="str">
        <f t="shared" si="261"/>
        <v>OK</v>
      </c>
      <c r="AV121" s="16" t="str">
        <f t="shared" si="261"/>
        <v>OK</v>
      </c>
      <c r="AW121" s="16" t="str">
        <f t="shared" si="261"/>
        <v>OK</v>
      </c>
    </row>
    <row r="122" spans="1:49" ht="13.5" customHeight="1">
      <c r="A122" s="253" t="str">
        <f>+'8.คำนวณ'!E76</f>
        <v>เลย</v>
      </c>
      <c r="B122" s="14" t="str">
        <f>+'8.คำนวณ'!G76</f>
        <v>วังสะพุง,รพช.</v>
      </c>
      <c r="C122" s="264">
        <f>+'8.คำนวณ'!X76</f>
        <v>7456.0286880380172</v>
      </c>
      <c r="D122" s="264">
        <f>+'8.คำนวณ'!Y76</f>
        <v>11.011489031355632</v>
      </c>
      <c r="E122" s="264">
        <f>+'8.คำนวณ'!Z76</f>
        <v>1499.7340738083503</v>
      </c>
      <c r="F122" s="264">
        <f>+'8.คำนวณ'!AA76</f>
        <v>774.7473893273077</v>
      </c>
      <c r="G122" s="264">
        <f>+'8.คำนวณ'!AB76</f>
        <v>359.38434728870851</v>
      </c>
      <c r="H122" s="264">
        <f>+'8.คำนวณ'!AC76</f>
        <v>721.82137936818219</v>
      </c>
      <c r="I122" s="264">
        <f>+'8.คำนวณ'!AD76</f>
        <v>377.53284342278761</v>
      </c>
      <c r="J122" s="264">
        <f>+'8.คำนวณ'!AE76</f>
        <v>749.39927511758094</v>
      </c>
      <c r="K122" s="264">
        <f>+'8.คำนวณ'!AF76</f>
        <v>238.24426175816794</v>
      </c>
      <c r="L122" s="264">
        <f>+'8.คำนวณ'!AG76</f>
        <v>3.6327752454761919</v>
      </c>
      <c r="M122" s="264">
        <f>+'8.คำนวณ'!AH76</f>
        <v>253.7691845305489</v>
      </c>
      <c r="N122" s="14" t="str">
        <f t="shared" si="244"/>
        <v>วังสะพุง,รพช.</v>
      </c>
      <c r="O122" s="50">
        <f>+(C122-C126)*100/C126</f>
        <v>10.72894116446462</v>
      </c>
      <c r="P122" s="50">
        <f t="shared" ref="P122:Y122" si="262">+(D122-D126)*100/D126</f>
        <v>-39.368581594753763</v>
      </c>
      <c r="Q122" s="50">
        <f t="shared" si="262"/>
        <v>-3.9231471190093998</v>
      </c>
      <c r="R122" s="50">
        <f t="shared" si="262"/>
        <v>14.282851013130987</v>
      </c>
      <c r="S122" s="50">
        <f t="shared" si="262"/>
        <v>-29.006728121215847</v>
      </c>
      <c r="T122" s="50">
        <f t="shared" si="262"/>
        <v>69.660313118247259</v>
      </c>
      <c r="U122" s="50">
        <f t="shared" si="262"/>
        <v>3.1626596024066358</v>
      </c>
      <c r="V122" s="50">
        <f t="shared" si="262"/>
        <v>62.054768298065781</v>
      </c>
      <c r="W122" s="50">
        <f t="shared" si="262"/>
        <v>-2.5242678286292795</v>
      </c>
      <c r="X122" s="50">
        <f t="shared" si="262"/>
        <v>-91.744041835347346</v>
      </c>
      <c r="Y122" s="50">
        <f t="shared" si="262"/>
        <v>83.901638041796872</v>
      </c>
      <c r="Z122" s="14" t="str">
        <f t="shared" si="246"/>
        <v>วังสะพุง,รพช.</v>
      </c>
      <c r="AA122" s="15">
        <f t="shared" si="247"/>
        <v>0.1072894116446462</v>
      </c>
      <c r="AB122" s="15">
        <f t="shared" si="248"/>
        <v>-0.39368581594753765</v>
      </c>
      <c r="AC122" s="15">
        <f t="shared" si="249"/>
        <v>-3.9231471190094E-2</v>
      </c>
      <c r="AD122" s="15">
        <f t="shared" si="250"/>
        <v>0.14282851013130987</v>
      </c>
      <c r="AE122" s="15">
        <f t="shared" si="251"/>
        <v>-0.29006728121215847</v>
      </c>
      <c r="AF122" s="15">
        <f t="shared" si="252"/>
        <v>0.69660313118247263</v>
      </c>
      <c r="AG122" s="15">
        <f t="shared" si="253"/>
        <v>3.162659602406636E-2</v>
      </c>
      <c r="AH122" s="15">
        <f t="shared" si="254"/>
        <v>0.62054768298065777</v>
      </c>
      <c r="AI122" s="15">
        <f t="shared" si="255"/>
        <v>-2.5242678286292796E-2</v>
      </c>
      <c r="AJ122" s="15">
        <f t="shared" si="256"/>
        <v>-0.91744041835347345</v>
      </c>
      <c r="AK122" s="15">
        <f t="shared" si="257"/>
        <v>0.83901638041796867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Not 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Not OK</v>
      </c>
    </row>
    <row r="123" spans="1:49" ht="13.5" customHeight="1">
      <c r="A123" s="253" t="str">
        <f>+'8.คำนวณ'!E77</f>
        <v>หนองคาย</v>
      </c>
      <c r="B123" s="14" t="str">
        <f>+'8.คำนวณ'!G77</f>
        <v>โพนพิสัย,รพช.</v>
      </c>
      <c r="C123" s="264">
        <f>+'8.คำนวณ'!X77</f>
        <v>8566.013312012401</v>
      </c>
      <c r="D123" s="264">
        <f>+'8.คำนวณ'!Y77</f>
        <v>10.770098370479412</v>
      </c>
      <c r="E123" s="264">
        <f>+'8.คำนวณ'!Z77</f>
        <v>2215.1516490340173</v>
      </c>
      <c r="F123" s="264">
        <f>+'8.คำนวณ'!AA77</f>
        <v>440.13958468692482</v>
      </c>
      <c r="G123" s="264">
        <f>+'8.คำนวณ'!AB77</f>
        <v>499.80657735541189</v>
      </c>
      <c r="H123" s="264">
        <f>+'8.คำนวณ'!AC77</f>
        <v>257.56556539278438</v>
      </c>
      <c r="I123" s="264">
        <f>+'8.คำนวณ'!AD77</f>
        <v>64.636228974212415</v>
      </c>
      <c r="J123" s="264">
        <f>+'8.คำนวณ'!AE77</f>
        <v>230.84413628243937</v>
      </c>
      <c r="K123" s="264">
        <f>+'8.คำนวณ'!AF77</f>
        <v>292.71807160641384</v>
      </c>
      <c r="L123" s="264">
        <f>+'8.คำนวณ'!AG77</f>
        <v>30.250292864272836</v>
      </c>
      <c r="M123" s="264">
        <f>+'8.คำนวณ'!AH77</f>
        <v>0</v>
      </c>
      <c r="N123" s="14" t="str">
        <f t="shared" si="244"/>
        <v>โพนพิสัย,รพช.</v>
      </c>
      <c r="O123" s="50">
        <f>+(C123-C126)*100/C126</f>
        <v>27.213242293657547</v>
      </c>
      <c r="P123" s="50">
        <f t="shared" ref="P123:Y123" si="264">+(D123-D126)*100/D126</f>
        <v>-40.697725920015209</v>
      </c>
      <c r="Q123" s="50">
        <f t="shared" si="264"/>
        <v>41.908357494931259</v>
      </c>
      <c r="R123" s="50">
        <f t="shared" si="264"/>
        <v>-35.075087345009749</v>
      </c>
      <c r="S123" s="50">
        <f t="shared" si="264"/>
        <v>-1.2675301506873473</v>
      </c>
      <c r="T123" s="50">
        <f t="shared" si="264"/>
        <v>-39.460570548259355</v>
      </c>
      <c r="U123" s="50">
        <f t="shared" si="264"/>
        <v>-82.337840524824102</v>
      </c>
      <c r="V123" s="50">
        <f t="shared" si="264"/>
        <v>-50.080825722244946</v>
      </c>
      <c r="W123" s="50">
        <f t="shared" si="264"/>
        <v>19.763255320665422</v>
      </c>
      <c r="X123" s="50">
        <f t="shared" si="264"/>
        <v>-31.252242299622264</v>
      </c>
      <c r="Y123" s="50">
        <f t="shared" si="264"/>
        <v>-100</v>
      </c>
      <c r="Z123" s="14" t="str">
        <f t="shared" si="246"/>
        <v>โพนพิสัย,รพช.</v>
      </c>
      <c r="AA123" s="15">
        <f t="shared" si="247"/>
        <v>0.27213242293657547</v>
      </c>
      <c r="AB123" s="15">
        <f t="shared" si="248"/>
        <v>-0.4069772592001521</v>
      </c>
      <c r="AC123" s="15">
        <f t="shared" si="249"/>
        <v>0.41908357494931259</v>
      </c>
      <c r="AD123" s="15">
        <f t="shared" si="250"/>
        <v>-0.35075087345009748</v>
      </c>
      <c r="AE123" s="15">
        <f t="shared" si="251"/>
        <v>-1.2675301506873474E-2</v>
      </c>
      <c r="AF123" s="15">
        <f t="shared" si="252"/>
        <v>-0.39460570548259355</v>
      </c>
      <c r="AG123" s="15">
        <f t="shared" si="253"/>
        <v>-0.82337840524824102</v>
      </c>
      <c r="AH123" s="15">
        <f t="shared" si="254"/>
        <v>-0.50080825722244948</v>
      </c>
      <c r="AI123" s="15">
        <f t="shared" si="255"/>
        <v>0.19763255320665421</v>
      </c>
      <c r="AJ123" s="15">
        <f t="shared" si="256"/>
        <v>-0.31252242299622263</v>
      </c>
      <c r="AK123" s="15">
        <f t="shared" si="257"/>
        <v>-1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OK</v>
      </c>
      <c r="AO123" s="16" t="str">
        <f t="shared" si="265"/>
        <v>Not 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OK</v>
      </c>
      <c r="AT123" s="16" t="str">
        <f t="shared" si="265"/>
        <v>OK</v>
      </c>
      <c r="AU123" s="16" t="str">
        <f t="shared" si="265"/>
        <v>OK</v>
      </c>
      <c r="AV123" s="16" t="str">
        <f t="shared" si="265"/>
        <v>OK</v>
      </c>
      <c r="AW123" s="16" t="str">
        <f t="shared" si="265"/>
        <v>OK</v>
      </c>
    </row>
    <row r="124" spans="1:49" ht="13.5" customHeight="1">
      <c r="A124" s="253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264">
        <f>+'8.คำนวณ'!X78</f>
        <v>6012.4287119509718</v>
      </c>
      <c r="D124" s="264">
        <f>+'8.คำนวณ'!Y78</f>
        <v>17.269067846297851</v>
      </c>
      <c r="E124" s="264">
        <f>+'8.คำนวณ'!Z78</f>
        <v>1534.1896895006296</v>
      </c>
      <c r="F124" s="264">
        <f>+'8.คำนวณ'!AA78</f>
        <v>973.3931049808624</v>
      </c>
      <c r="G124" s="264">
        <f>+'8.คำนวณ'!AB78</f>
        <v>874.89403750831912</v>
      </c>
      <c r="H124" s="264">
        <f>+'8.คำนวณ'!AC78</f>
        <v>537.58850988296626</v>
      </c>
      <c r="I124" s="264">
        <f>+'8.คำนวณ'!AD78</f>
        <v>458.29292608563333</v>
      </c>
      <c r="J124" s="264">
        <f>+'8.คำนวณ'!AE78</f>
        <v>625.33327169426536</v>
      </c>
      <c r="K124" s="264">
        <f>+'8.คำนวณ'!AF78</f>
        <v>265.99421944494969</v>
      </c>
      <c r="L124" s="264">
        <f>+'8.คำนวณ'!AG78</f>
        <v>3.4971868726898445</v>
      </c>
      <c r="M124" s="264">
        <f>+'8.คำนวณ'!AH78</f>
        <v>134.78424663575387</v>
      </c>
      <c r="N124" s="14" t="str">
        <f t="shared" si="244"/>
        <v>สมเด็จพระยุพราชบ้านดุง,รพช.</v>
      </c>
      <c r="O124" s="50">
        <f>+(C124-C126)*100/C126</f>
        <v>-10.709857357544223</v>
      </c>
      <c r="P124" s="50">
        <f t="shared" ref="P124:Y124" si="266">+(D124-D126)*100/D126</f>
        <v>-4.9131252752501959</v>
      </c>
      <c r="Q124" s="50">
        <f t="shared" si="266"/>
        <v>-1.7158310503780914</v>
      </c>
      <c r="R124" s="50">
        <f t="shared" si="266"/>
        <v>43.585045559592551</v>
      </c>
      <c r="S124" s="50">
        <f t="shared" si="266"/>
        <v>72.827755962500063</v>
      </c>
      <c r="T124" s="50">
        <f t="shared" si="266"/>
        <v>26.357347568938511</v>
      </c>
      <c r="U124" s="50">
        <f t="shared" si="266"/>
        <v>25.23073940620602</v>
      </c>
      <c r="V124" s="50">
        <f t="shared" si="266"/>
        <v>35.22596273873576</v>
      </c>
      <c r="W124" s="50">
        <f t="shared" si="266"/>
        <v>8.8294051760506438</v>
      </c>
      <c r="X124" s="50">
        <f t="shared" si="266"/>
        <v>-92.052184194204074</v>
      </c>
      <c r="Y124" s="50">
        <f t="shared" si="266"/>
        <v>-2.3244536786506242</v>
      </c>
      <c r="Z124" s="14" t="str">
        <f t="shared" si="246"/>
        <v>สมเด็จพระยุพราชบ้านดุง,รพช.</v>
      </c>
      <c r="AA124" s="15">
        <f t="shared" si="247"/>
        <v>-0.10709857357544222</v>
      </c>
      <c r="AB124" s="15">
        <f t="shared" si="248"/>
        <v>-4.9131252752501957E-2</v>
      </c>
      <c r="AC124" s="15">
        <f t="shared" si="249"/>
        <v>-1.7158310503780912E-2</v>
      </c>
      <c r="AD124" s="15">
        <f t="shared" si="250"/>
        <v>0.4358504555959255</v>
      </c>
      <c r="AE124" s="15">
        <f t="shared" si="251"/>
        <v>0.72827755962500063</v>
      </c>
      <c r="AF124" s="15">
        <f t="shared" si="252"/>
        <v>0.26357347568938511</v>
      </c>
      <c r="AG124" s="15">
        <f t="shared" si="253"/>
        <v>0.25230739406206021</v>
      </c>
      <c r="AH124" s="15">
        <f t="shared" si="254"/>
        <v>0.35225962738735761</v>
      </c>
      <c r="AI124" s="15">
        <f t="shared" si="255"/>
        <v>8.8294051760506434E-2</v>
      </c>
      <c r="AJ124" s="15">
        <f t="shared" si="256"/>
        <v>-0.92052184194204079</v>
      </c>
      <c r="AK124" s="15">
        <f t="shared" si="257"/>
        <v>-2.3244536786506242E-2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Not OK</v>
      </c>
      <c r="AQ124" s="16" t="str">
        <f t="shared" si="267"/>
        <v>Not OK</v>
      </c>
      <c r="AR124" s="16" t="str">
        <f t="shared" si="267"/>
        <v>OK</v>
      </c>
      <c r="AS124" s="16" t="str">
        <f t="shared" si="267"/>
        <v>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253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264">
        <f>+'8.คำนวณ'!X79</f>
        <v>6437.7139616599452</v>
      </c>
      <c r="D125" s="264">
        <f>+'8.คำนวณ'!Y79</f>
        <v>29.81044255312726</v>
      </c>
      <c r="E125" s="264">
        <f>+'8.คำนวณ'!Z79</f>
        <v>1390.9003384370385</v>
      </c>
      <c r="F125" s="264">
        <f>+'8.คำนวณ'!AA79</f>
        <v>793.58910042164689</v>
      </c>
      <c r="G125" s="264">
        <f>+'8.คำนวณ'!AB79</f>
        <v>730.52792420041817</v>
      </c>
      <c r="H125" s="264">
        <f>+'8.คำนวณ'!AC79</f>
        <v>492.72722531315333</v>
      </c>
      <c r="I125" s="264">
        <f>+'8.คำนวณ'!AD79</f>
        <v>209.78765513007906</v>
      </c>
      <c r="J125" s="264">
        <f>+'8.คำนวณ'!AE79</f>
        <v>352.81763300368061</v>
      </c>
      <c r="K125" s="264">
        <f>+'8.คำนวณ'!AF79</f>
        <v>211.00072022433326</v>
      </c>
      <c r="L125" s="264">
        <f>+'8.คำนวณ'!AG79</f>
        <v>31.946583741940028</v>
      </c>
      <c r="M125" s="264">
        <f>+'8.คำนวณ'!AH79</f>
        <v>175.99283289914942</v>
      </c>
      <c r="N125" s="14" t="str">
        <f t="shared" si="244"/>
        <v>สมเด็จพระยุพราชธาตุพนม,รพช.</v>
      </c>
      <c r="O125" s="50">
        <f>+(C125-C126)*100/C126</f>
        <v>-4.3939769655213201</v>
      </c>
      <c r="P125" s="50">
        <f t="shared" ref="P125:Y125" si="268">+(D125-D126)*100/D126</f>
        <v>64.14214373164566</v>
      </c>
      <c r="Q125" s="50">
        <f t="shared" si="268"/>
        <v>-10.89531836214567</v>
      </c>
      <c r="R125" s="50">
        <f t="shared" si="268"/>
        <v>17.062188499761902</v>
      </c>
      <c r="S125" s="50">
        <f t="shared" si="268"/>
        <v>44.309477942122882</v>
      </c>
      <c r="T125" s="50">
        <f t="shared" si="268"/>
        <v>15.812938931910603</v>
      </c>
      <c r="U125" s="50">
        <f t="shared" si="268"/>
        <v>-42.674517377724094</v>
      </c>
      <c r="V125" s="50">
        <f t="shared" si="268"/>
        <v>-23.704516849295629</v>
      </c>
      <c r="W125" s="50">
        <f t="shared" si="268"/>
        <v>-13.670744719003489</v>
      </c>
      <c r="X125" s="50">
        <f t="shared" si="268"/>
        <v>-27.397198820524089</v>
      </c>
      <c r="Y125" s="50">
        <f t="shared" si="268"/>
        <v>27.538614720471124</v>
      </c>
      <c r="Z125" s="14" t="str">
        <f t="shared" si="246"/>
        <v>สมเด็จพระยุพราชธาตุพนม,รพช.</v>
      </c>
      <c r="AA125" s="15">
        <f t="shared" si="247"/>
        <v>-4.39397696552132E-2</v>
      </c>
      <c r="AB125" s="15">
        <f t="shared" si="248"/>
        <v>0.64142143731645662</v>
      </c>
      <c r="AC125" s="15">
        <f t="shared" si="249"/>
        <v>-0.1089531836214567</v>
      </c>
      <c r="AD125" s="15">
        <f t="shared" si="250"/>
        <v>0.17062188499761902</v>
      </c>
      <c r="AE125" s="15">
        <f t="shared" si="251"/>
        <v>0.44309477942122882</v>
      </c>
      <c r="AF125" s="15">
        <f t="shared" si="252"/>
        <v>0.15812938931910603</v>
      </c>
      <c r="AG125" s="15">
        <f t="shared" si="253"/>
        <v>-0.42674517377724092</v>
      </c>
      <c r="AH125" s="15">
        <f t="shared" si="254"/>
        <v>-0.23704516849295629</v>
      </c>
      <c r="AI125" s="15">
        <f t="shared" si="255"/>
        <v>-0.13670744719003489</v>
      </c>
      <c r="AJ125" s="15">
        <f t="shared" si="256"/>
        <v>-0.27397198820524088</v>
      </c>
      <c r="AK125" s="15">
        <f t="shared" si="257"/>
        <v>0.27538614720471122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Not OK</v>
      </c>
      <c r="AO125" s="16" t="str">
        <f t="shared" si="269"/>
        <v>OK</v>
      </c>
      <c r="AP125" s="16" t="str">
        <f t="shared" si="269"/>
        <v>OK</v>
      </c>
      <c r="AQ125" s="16" t="str">
        <f t="shared" si="269"/>
        <v>Not OK</v>
      </c>
      <c r="AR125" s="16" t="str">
        <f t="shared" si="269"/>
        <v>OK</v>
      </c>
      <c r="AS125" s="16" t="str">
        <f t="shared" si="269"/>
        <v>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OK</v>
      </c>
      <c r="AW125" s="16" t="str">
        <f t="shared" si="269"/>
        <v>OK</v>
      </c>
    </row>
    <row r="126" spans="1:49" ht="13.5" customHeight="1">
      <c r="B126" s="18" t="s">
        <v>143</v>
      </c>
      <c r="C126" s="19">
        <f>AVERAGE(C119:C125)</f>
        <v>6733.5861877010548</v>
      </c>
      <c r="D126" s="19">
        <f t="shared" ref="D126:M126" si="270">AVERAGE(D119:D125)</f>
        <v>18.16135812254533</v>
      </c>
      <c r="E126" s="19">
        <f t="shared" si="270"/>
        <v>1560.97335501409</v>
      </c>
      <c r="F126" s="19">
        <f t="shared" si="270"/>
        <v>677.92095004550595</v>
      </c>
      <c r="G126" s="19">
        <f t="shared" si="270"/>
        <v>506.22310787750581</v>
      </c>
      <c r="H126" s="19">
        <f t="shared" si="270"/>
        <v>425.45092962612779</v>
      </c>
      <c r="I126" s="19">
        <f t="shared" si="270"/>
        <v>365.95881191684623</v>
      </c>
      <c r="J126" s="19">
        <f t="shared" si="270"/>
        <v>462.43580672629025</v>
      </c>
      <c r="K126" s="19">
        <f t="shared" si="270"/>
        <v>244.41392380548015</v>
      </c>
      <c r="L126" s="19">
        <f t="shared" si="270"/>
        <v>44.001861116855927</v>
      </c>
      <c r="M126" s="19">
        <f t="shared" si="270"/>
        <v>137.99180215723399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267</v>
      </c>
      <c r="C127" s="21">
        <f>STDEV(C119:C125)</f>
        <v>1111.5575091162282</v>
      </c>
      <c r="D127" s="21">
        <f t="shared" ref="D127:M127" si="271">STDEV(D119:D125)</f>
        <v>8.403996600912464</v>
      </c>
      <c r="E127" s="21">
        <f t="shared" si="271"/>
        <v>348.51036749576753</v>
      </c>
      <c r="F127" s="21">
        <f t="shared" si="271"/>
        <v>199.79863495061821</v>
      </c>
      <c r="G127" s="21">
        <f t="shared" si="271"/>
        <v>223.31221450959006</v>
      </c>
      <c r="H127" s="21">
        <f t="shared" si="271"/>
        <v>167.0102948417227</v>
      </c>
      <c r="I127" s="21">
        <f t="shared" si="271"/>
        <v>175.72139861499394</v>
      </c>
      <c r="J127" s="21">
        <f t="shared" si="271"/>
        <v>172.70192560790491</v>
      </c>
      <c r="K127" s="21">
        <f t="shared" si="271"/>
        <v>49.037491678889822</v>
      </c>
      <c r="L127" s="21">
        <f t="shared" si="271"/>
        <v>57.36403263379794</v>
      </c>
      <c r="M127" s="21">
        <f t="shared" si="271"/>
        <v>105.36107116828107</v>
      </c>
      <c r="V127" s="173"/>
      <c r="W127" s="173"/>
      <c r="X127" s="173"/>
      <c r="Y127" s="173"/>
    </row>
    <row r="128" spans="1:49" ht="13.5" customHeight="1">
      <c r="B128" s="20" t="s">
        <v>268</v>
      </c>
      <c r="C128" s="21">
        <f>+C126+C127</f>
        <v>7845.1436968172829</v>
      </c>
      <c r="D128" s="21">
        <f t="shared" ref="D128:M128" si="272">+D126+D127</f>
        <v>26.565354723457794</v>
      </c>
      <c r="E128" s="21">
        <f t="shared" si="272"/>
        <v>1909.4837225098574</v>
      </c>
      <c r="F128" s="21">
        <f t="shared" si="272"/>
        <v>877.71958499612413</v>
      </c>
      <c r="G128" s="21">
        <f t="shared" si="272"/>
        <v>729.5353223870959</v>
      </c>
      <c r="H128" s="21">
        <f t="shared" si="272"/>
        <v>592.46122446785046</v>
      </c>
      <c r="I128" s="21">
        <f t="shared" si="272"/>
        <v>541.6802105318402</v>
      </c>
      <c r="J128" s="21">
        <f t="shared" si="272"/>
        <v>635.13773233419511</v>
      </c>
      <c r="K128" s="21">
        <f t="shared" si="272"/>
        <v>293.45141548436999</v>
      </c>
      <c r="L128" s="21">
        <f t="shared" si="272"/>
        <v>101.36589375065387</v>
      </c>
      <c r="M128" s="21">
        <f t="shared" si="272"/>
        <v>243.35287332551508</v>
      </c>
      <c r="V128" s="173"/>
      <c r="W128" s="173"/>
      <c r="X128" s="173"/>
      <c r="Y128" s="173"/>
    </row>
    <row r="129" spans="1:49" ht="13.5" customHeight="1">
      <c r="B129" s="430" t="s">
        <v>154</v>
      </c>
      <c r="C129" s="442" t="s">
        <v>247</v>
      </c>
      <c r="D129" s="443"/>
      <c r="E129" s="443"/>
      <c r="F129" s="443"/>
      <c r="G129" s="443"/>
      <c r="H129" s="443"/>
      <c r="I129" s="443"/>
      <c r="J129" s="443"/>
      <c r="K129" s="443"/>
      <c r="L129" s="443"/>
      <c r="M129" s="444"/>
      <c r="N129" s="430" t="s">
        <v>154</v>
      </c>
      <c r="O129" s="442" t="s">
        <v>718</v>
      </c>
      <c r="P129" s="443"/>
      <c r="Q129" s="443"/>
      <c r="R129" s="443"/>
      <c r="S129" s="443"/>
      <c r="T129" s="443"/>
      <c r="U129" s="443"/>
      <c r="V129" s="443"/>
      <c r="W129" s="443"/>
      <c r="X129" s="443"/>
      <c r="Y129" s="444"/>
      <c r="Z129" s="430" t="s">
        <v>154</v>
      </c>
      <c r="AA129" s="442" t="s">
        <v>718</v>
      </c>
      <c r="AB129" s="443"/>
      <c r="AC129" s="443"/>
      <c r="AD129" s="443"/>
      <c r="AE129" s="443"/>
      <c r="AF129" s="443"/>
      <c r="AG129" s="443"/>
      <c r="AH129" s="443"/>
      <c r="AI129" s="443"/>
      <c r="AJ129" s="443"/>
      <c r="AK129" s="444"/>
      <c r="AL129" s="430" t="s">
        <v>154</v>
      </c>
      <c r="AM129" s="442" t="s">
        <v>719</v>
      </c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4"/>
    </row>
    <row r="130" spans="1:49" ht="13.5" customHeight="1">
      <c r="B130" s="430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430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430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430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253" t="str">
        <f>+'8.คำนวณ'!E80</f>
        <v>อุดรธานี</v>
      </c>
      <c r="B131" s="14" t="str">
        <f>+'8.คำนวณ'!G80</f>
        <v>กุมภวาปี,รพท.</v>
      </c>
      <c r="C131" s="264">
        <f>+'8.คำนวณ'!X80</f>
        <v>6333.9015461256186</v>
      </c>
      <c r="D131" s="264">
        <f>+'8.คำนวณ'!Y80</f>
        <v>33.695948607297218</v>
      </c>
      <c r="E131" s="264">
        <f>+'8.คำนวณ'!Z80</f>
        <v>1654.5066601245637</v>
      </c>
      <c r="F131" s="264">
        <f>+'8.คำนวณ'!AA80</f>
        <v>1121.5279846993562</v>
      </c>
      <c r="G131" s="264">
        <f>+'8.คำนวณ'!AB80</f>
        <v>68.739352245671824</v>
      </c>
      <c r="H131" s="264">
        <f>+'8.คำนวณ'!AC80</f>
        <v>346.53697452497795</v>
      </c>
      <c r="I131" s="264">
        <f>+'8.คำนวณ'!AD80</f>
        <v>617.29760055662575</v>
      </c>
      <c r="J131" s="264">
        <f>+'8.คำนวณ'!AE80</f>
        <v>547.59501764993411</v>
      </c>
      <c r="K131" s="264">
        <f>+'8.คำนวณ'!AF80</f>
        <v>315.41858616324754</v>
      </c>
      <c r="L131" s="264">
        <f>+'8.คำนวณ'!AG80</f>
        <v>20.207419146604298</v>
      </c>
      <c r="M131" s="264">
        <f>+'8.คำนวณ'!AH80</f>
        <v>156.04607517934542</v>
      </c>
      <c r="N131" s="14" t="str">
        <f>+B131</f>
        <v>กุมภวาปี,รพท.</v>
      </c>
      <c r="O131" s="50">
        <f>+(C131-C136)*100/C136</f>
        <v>-10.88988241848705</v>
      </c>
      <c r="P131" s="50">
        <f t="shared" ref="P131:Y131" si="273">+(D131-D136)*100/D136</f>
        <v>-27.214975836622358</v>
      </c>
      <c r="Q131" s="50">
        <f t="shared" si="273"/>
        <v>-16.953908134114503</v>
      </c>
      <c r="R131" s="50">
        <f t="shared" si="273"/>
        <v>6.9683898698439188</v>
      </c>
      <c r="S131" s="50">
        <f t="shared" si="273"/>
        <v>-72.694045469988509</v>
      </c>
      <c r="T131" s="50">
        <f t="shared" si="273"/>
        <v>-9.2097488266122536</v>
      </c>
      <c r="U131" s="50">
        <f t="shared" si="273"/>
        <v>-42.143999210238945</v>
      </c>
      <c r="V131" s="50">
        <f t="shared" si="273"/>
        <v>-29.899035104067519</v>
      </c>
      <c r="W131" s="50">
        <f t="shared" si="273"/>
        <v>1.5269848463508624</v>
      </c>
      <c r="X131" s="50">
        <f t="shared" si="273"/>
        <v>-48.706150934819206</v>
      </c>
      <c r="Y131" s="50">
        <f t="shared" si="273"/>
        <v>12.627874966400352</v>
      </c>
      <c r="Z131" s="14" t="str">
        <f>+N131</f>
        <v>กุมภวาปี,รพท.</v>
      </c>
      <c r="AA131" s="15">
        <f t="shared" ref="AA131:AK135" si="274">+O131/100</f>
        <v>-0.1088988241848705</v>
      </c>
      <c r="AB131" s="15">
        <f t="shared" si="274"/>
        <v>-0.27214975836622357</v>
      </c>
      <c r="AC131" s="15">
        <f t="shared" si="274"/>
        <v>-0.16953908134114504</v>
      </c>
      <c r="AD131" s="15">
        <f t="shared" si="274"/>
        <v>6.9683898698439189E-2</v>
      </c>
      <c r="AE131" s="15">
        <f t="shared" si="274"/>
        <v>-0.72694045469988511</v>
      </c>
      <c r="AF131" s="15">
        <f t="shared" si="274"/>
        <v>-9.2097488266122532E-2</v>
      </c>
      <c r="AG131" s="15">
        <f t="shared" si="274"/>
        <v>-0.42143999210238947</v>
      </c>
      <c r="AH131" s="15">
        <f t="shared" si="274"/>
        <v>-0.29899035104067517</v>
      </c>
      <c r="AI131" s="15">
        <f t="shared" si="274"/>
        <v>1.5269848463508625E-2</v>
      </c>
      <c r="AJ131" s="15">
        <f t="shared" si="274"/>
        <v>-0.48706150934819203</v>
      </c>
      <c r="AK131" s="15">
        <f t="shared" si="274"/>
        <v>0.12627874966400351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253" t="str">
        <f>+'8.คำนวณ'!E81</f>
        <v>บึงกาฬ</v>
      </c>
      <c r="B132" s="14" t="str">
        <f>+'8.คำนวณ'!G81</f>
        <v>บึงกาฬ,รพท.</v>
      </c>
      <c r="C132" s="264">
        <f>+'8.คำนวณ'!X81</f>
        <v>6981.4344746379247</v>
      </c>
      <c r="D132" s="264">
        <f>+'8.คำนวณ'!Y81</f>
        <v>58.618340166303561</v>
      </c>
      <c r="E132" s="264">
        <f>+'8.คำนวณ'!Z81</f>
        <v>1873.8850872709438</v>
      </c>
      <c r="F132" s="264">
        <f>+'8.คำนวณ'!AA81</f>
        <v>800.68850499661619</v>
      </c>
      <c r="G132" s="264">
        <f>+'8.คำนวณ'!AB81</f>
        <v>250.74533929182135</v>
      </c>
      <c r="H132" s="264">
        <f>+'8.คำนวณ'!AC81</f>
        <v>415.8804726652196</v>
      </c>
      <c r="I132" s="264">
        <f>+'8.คำนวณ'!AD81</f>
        <v>1342.6349841322553</v>
      </c>
      <c r="J132" s="264">
        <f>+'8.คำนวณ'!AE81</f>
        <v>727.94672419325104</v>
      </c>
      <c r="K132" s="264">
        <f>+'8.คำนวณ'!AF81</f>
        <v>357.074656687014</v>
      </c>
      <c r="L132" s="264">
        <f>+'8.คำนวณ'!AG81</f>
        <v>168.2181805088909</v>
      </c>
      <c r="M132" s="264">
        <f>+'8.คำนวณ'!AH81</f>
        <v>336.62476751128003</v>
      </c>
      <c r="N132" s="14" t="str">
        <f>+B132</f>
        <v>บึงกาฬ,รพท.</v>
      </c>
      <c r="O132" s="50">
        <f>+(C132-C136)*100/C136</f>
        <v>-1.7798994202624303</v>
      </c>
      <c r="P132" s="50">
        <f t="shared" ref="P132:Y132" si="276">+(D132-D136)*100/D136</f>
        <v>26.618702893484663</v>
      </c>
      <c r="Q132" s="50">
        <f t="shared" si="276"/>
        <v>-5.9424559270740529</v>
      </c>
      <c r="R132" s="50">
        <f t="shared" si="276"/>
        <v>-23.632435984430703</v>
      </c>
      <c r="S132" s="50">
        <f t="shared" si="276"/>
        <v>-0.39416128268954997</v>
      </c>
      <c r="T132" s="50">
        <f t="shared" si="276"/>
        <v>8.9577602018943097</v>
      </c>
      <c r="U132" s="50">
        <f t="shared" si="276"/>
        <v>25.837992294594887</v>
      </c>
      <c r="V132" s="50">
        <f t="shared" si="276"/>
        <v>-6.8111174974159754</v>
      </c>
      <c r="W132" s="50">
        <f t="shared" si="276"/>
        <v>14.93524747370312</v>
      </c>
      <c r="X132" s="50">
        <f t="shared" si="276"/>
        <v>326.99950441184126</v>
      </c>
      <c r="Y132" s="50">
        <f t="shared" si="276"/>
        <v>142.96242108159296</v>
      </c>
      <c r="Z132" s="14" t="str">
        <f>+N132</f>
        <v>บึงกาฬ,รพท.</v>
      </c>
      <c r="AA132" s="15">
        <f t="shared" si="274"/>
        <v>-1.7798994202624305E-2</v>
      </c>
      <c r="AB132" s="15">
        <f t="shared" si="274"/>
        <v>0.26618702893484664</v>
      </c>
      <c r="AC132" s="15">
        <f t="shared" si="274"/>
        <v>-5.9424559270740529E-2</v>
      </c>
      <c r="AD132" s="15">
        <f t="shared" si="274"/>
        <v>-0.23632435984430702</v>
      </c>
      <c r="AE132" s="15">
        <f t="shared" si="274"/>
        <v>-3.9416128268954997E-3</v>
      </c>
      <c r="AF132" s="15">
        <f t="shared" si="274"/>
        <v>8.9577602018943103E-2</v>
      </c>
      <c r="AG132" s="15">
        <f t="shared" si="274"/>
        <v>0.25837992294594886</v>
      </c>
      <c r="AH132" s="15">
        <f t="shared" si="274"/>
        <v>-6.8111174974159749E-2</v>
      </c>
      <c r="AI132" s="15">
        <f t="shared" si="274"/>
        <v>0.1493524747370312</v>
      </c>
      <c r="AJ132" s="15">
        <f t="shared" si="274"/>
        <v>3.2699950441184127</v>
      </c>
      <c r="AK132" s="15">
        <f t="shared" si="274"/>
        <v>1.4296242108159296</v>
      </c>
      <c r="AL132" s="14" t="str">
        <f>+Z132</f>
        <v>บึงกาฬ,รพท.</v>
      </c>
      <c r="AM132" s="16" t="str">
        <f>+IF(AND(C132&lt;C138),"OK","Not OK")</f>
        <v>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OK</v>
      </c>
      <c r="AQ132" s="16" t="str">
        <f t="shared" si="277"/>
        <v>OK</v>
      </c>
      <c r="AR132" s="16" t="str">
        <f t="shared" si="277"/>
        <v>OK</v>
      </c>
      <c r="AS132" s="16" t="str">
        <f t="shared" si="277"/>
        <v>OK</v>
      </c>
      <c r="AT132" s="16" t="str">
        <f t="shared" si="277"/>
        <v>OK</v>
      </c>
      <c r="AU132" s="16" t="str">
        <f t="shared" si="277"/>
        <v>Not OK</v>
      </c>
      <c r="AV132" s="16" t="str">
        <f t="shared" si="277"/>
        <v>Not OK</v>
      </c>
      <c r="AW132" s="16" t="str">
        <f t="shared" si="277"/>
        <v>Not OK</v>
      </c>
    </row>
    <row r="133" spans="1:49" ht="13.5" customHeight="1">
      <c r="A133" s="253" t="str">
        <f>+'8.คำนวณ'!E82</f>
        <v>สกลนคร</v>
      </c>
      <c r="B133" s="14" t="str">
        <f>+'8.คำนวณ'!G82</f>
        <v>วานรนิวาส,รพท.</v>
      </c>
      <c r="C133" s="264">
        <f>+'8.คำนวณ'!X82</f>
        <v>6171.6117461590629</v>
      </c>
      <c r="D133" s="264">
        <f>+'8.คำนวณ'!Y82</f>
        <v>47.520223068230585</v>
      </c>
      <c r="E133" s="264">
        <f>+'8.คำนวณ'!Z82</f>
        <v>1760.2228659609502</v>
      </c>
      <c r="F133" s="264">
        <f>+'8.คำนวณ'!AA82</f>
        <v>1031.5024260168457</v>
      </c>
      <c r="G133" s="264">
        <f>+'8.คำนวณ'!AB82</f>
        <v>407.61346157954705</v>
      </c>
      <c r="H133" s="264">
        <f>+'8.คำนวณ'!AC82</f>
        <v>515.04847966313105</v>
      </c>
      <c r="I133" s="264">
        <f>+'8.คำนวณ'!AD82</f>
        <v>1279.2640998592572</v>
      </c>
      <c r="J133" s="264">
        <f>+'8.คำนวณ'!AE82</f>
        <v>1682.1581214198047</v>
      </c>
      <c r="K133" s="264">
        <f>+'8.คำนวณ'!AF82</f>
        <v>239.34352424346397</v>
      </c>
      <c r="L133" s="264">
        <f>+'8.คำนวณ'!AG82</f>
        <v>3.7158740607689293</v>
      </c>
      <c r="M133" s="264">
        <f>+'8.คำนวณ'!AH82</f>
        <v>185.87081116767365</v>
      </c>
      <c r="N133" s="14" t="str">
        <f>+B133</f>
        <v>วานรนิวาส,รพท.</v>
      </c>
      <c r="O133" s="50">
        <f>+(C133-C136)*100/C136</f>
        <v>-13.173098071901499</v>
      </c>
      <c r="P133" s="50">
        <f t="shared" ref="P133:Y133" si="278">+(D133-D136)*100/D136</f>
        <v>2.646185290098261</v>
      </c>
      <c r="Q133" s="50">
        <f t="shared" si="278"/>
        <v>-11.647602663612231</v>
      </c>
      <c r="R133" s="50">
        <f t="shared" si="278"/>
        <v>-1.6180111747833805</v>
      </c>
      <c r="S133" s="50">
        <f t="shared" si="278"/>
        <v>61.919981554852647</v>
      </c>
      <c r="T133" s="50">
        <f t="shared" si="278"/>
        <v>34.939080885051872</v>
      </c>
      <c r="U133" s="50">
        <f t="shared" si="278"/>
        <v>19.898578424784915</v>
      </c>
      <c r="V133" s="50">
        <f t="shared" si="278"/>
        <v>115.34328037740073</v>
      </c>
      <c r="W133" s="50">
        <f t="shared" si="278"/>
        <v>-22.960068223875059</v>
      </c>
      <c r="X133" s="50">
        <f t="shared" si="278"/>
        <v>-90.567747329062996</v>
      </c>
      <c r="Y133" s="50">
        <f t="shared" si="278"/>
        <v>34.154187832255431</v>
      </c>
      <c r="Z133" s="14" t="str">
        <f>+N133</f>
        <v>วานรนิวาส,รพท.</v>
      </c>
      <c r="AA133" s="15">
        <f t="shared" si="274"/>
        <v>-0.13173098071901498</v>
      </c>
      <c r="AB133" s="15">
        <f t="shared" si="274"/>
        <v>2.6461852900982609E-2</v>
      </c>
      <c r="AC133" s="15">
        <f t="shared" si="274"/>
        <v>-0.1164760266361223</v>
      </c>
      <c r="AD133" s="15">
        <f t="shared" si="274"/>
        <v>-1.6180111747833806E-2</v>
      </c>
      <c r="AE133" s="15">
        <f t="shared" si="274"/>
        <v>0.61919981554852643</v>
      </c>
      <c r="AF133" s="15">
        <f t="shared" si="274"/>
        <v>0.34939080885051871</v>
      </c>
      <c r="AG133" s="15">
        <f t="shared" si="274"/>
        <v>0.19898578424784916</v>
      </c>
      <c r="AH133" s="15">
        <f t="shared" si="274"/>
        <v>1.1534328037740074</v>
      </c>
      <c r="AI133" s="15">
        <f t="shared" si="274"/>
        <v>-0.22960068223875058</v>
      </c>
      <c r="AJ133" s="15">
        <f t="shared" si="274"/>
        <v>-0.90567747329062998</v>
      </c>
      <c r="AK133" s="15">
        <f t="shared" si="274"/>
        <v>0.34154187832255434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Not OK</v>
      </c>
      <c r="AR133" s="16" t="str">
        <f t="shared" si="279"/>
        <v>Not OK</v>
      </c>
      <c r="AS133" s="16" t="str">
        <f t="shared" si="279"/>
        <v>OK</v>
      </c>
      <c r="AT133" s="16" t="str">
        <f t="shared" si="279"/>
        <v>Not 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253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264">
        <f>+'8.คำนวณ'!X83</f>
        <v>9054.8000080743113</v>
      </c>
      <c r="D134" s="264">
        <f>+'8.คำนวณ'!Y83</f>
        <v>33.637746003215682</v>
      </c>
      <c r="E134" s="264">
        <f>+'8.คำนวณ'!Z83</f>
        <v>2014.1373975791107</v>
      </c>
      <c r="F134" s="264">
        <f>+'8.คำนวณ'!AA83</f>
        <v>1658.4955766813878</v>
      </c>
      <c r="G134" s="264">
        <f>+'8.คำนวณ'!AB83</f>
        <v>167.77022439565533</v>
      </c>
      <c r="H134" s="264">
        <f>+'8.คำนวณ'!AC83</f>
        <v>329.0251470928967</v>
      </c>
      <c r="I134" s="264">
        <f>+'8.คำนวณ'!AD83</f>
        <v>906.47414816011019</v>
      </c>
      <c r="J134" s="264">
        <f>+'8.คำนวณ'!AE83</f>
        <v>554.7609652664172</v>
      </c>
      <c r="K134" s="264">
        <f>+'8.คำนวณ'!AF83</f>
        <v>319.00016324152023</v>
      </c>
      <c r="L134" s="264">
        <f>+'8.คำนวณ'!AG83</f>
        <v>9.7418326581336402E-3</v>
      </c>
      <c r="M134" s="264">
        <f>+'8.คำนวณ'!AH83</f>
        <v>14.20903164428093</v>
      </c>
      <c r="N134" s="14" t="str">
        <f>+B134</f>
        <v>สมเด็จพระยุพราชท่าบ่อ,รพท.</v>
      </c>
      <c r="O134" s="50">
        <f>+(C134-C136)*100/C136</f>
        <v>27.389775088964377</v>
      </c>
      <c r="P134" s="50">
        <f t="shared" ref="P134:Y134" si="280">+(D134-D136)*100/D136</f>
        <v>-27.340696527670918</v>
      </c>
      <c r="Q134" s="50">
        <f t="shared" si="280"/>
        <v>1.0973502743574983</v>
      </c>
      <c r="R134" s="50">
        <f t="shared" si="280"/>
        <v>58.182946715701462</v>
      </c>
      <c r="S134" s="50">
        <f t="shared" si="280"/>
        <v>-33.355116550053886</v>
      </c>
      <c r="T134" s="50">
        <f t="shared" si="280"/>
        <v>-13.797724505810894</v>
      </c>
      <c r="U134" s="50">
        <f t="shared" si="280"/>
        <v>-15.041028857784379</v>
      </c>
      <c r="V134" s="50">
        <f t="shared" si="280"/>
        <v>-28.98167861593689</v>
      </c>
      <c r="W134" s="50">
        <f t="shared" si="280"/>
        <v>2.6798234478263971</v>
      </c>
      <c r="X134" s="50">
        <f t="shared" si="280"/>
        <v>-99.975271651943302</v>
      </c>
      <c r="Y134" s="50">
        <f t="shared" si="280"/>
        <v>-89.744483880248708</v>
      </c>
      <c r="Z134" s="14" t="str">
        <f>+N134</f>
        <v>สมเด็จพระยุพราชท่าบ่อ,รพท.</v>
      </c>
      <c r="AA134" s="15">
        <f t="shared" si="274"/>
        <v>0.2738977508896438</v>
      </c>
      <c r="AB134" s="15">
        <f t="shared" si="274"/>
        <v>-0.27340696527670916</v>
      </c>
      <c r="AC134" s="15">
        <f t="shared" si="274"/>
        <v>1.0973502743574982E-2</v>
      </c>
      <c r="AD134" s="15">
        <f t="shared" si="274"/>
        <v>0.58182946715701467</v>
      </c>
      <c r="AE134" s="15">
        <f t="shared" si="274"/>
        <v>-0.33355116550053887</v>
      </c>
      <c r="AF134" s="15">
        <f t="shared" si="274"/>
        <v>-0.13797724505810893</v>
      </c>
      <c r="AG134" s="15">
        <f t="shared" si="274"/>
        <v>-0.1504102885778438</v>
      </c>
      <c r="AH134" s="15">
        <f t="shared" si="274"/>
        <v>-0.2898167861593689</v>
      </c>
      <c r="AI134" s="15">
        <f t="shared" si="274"/>
        <v>2.6798234478263971E-2</v>
      </c>
      <c r="AJ134" s="15">
        <f t="shared" si="274"/>
        <v>-0.99975271651943298</v>
      </c>
      <c r="AK134" s="15">
        <f t="shared" si="274"/>
        <v>-0.89744483880248704</v>
      </c>
      <c r="AL134" s="14" t="str">
        <f>+Z134</f>
        <v>สมเด็จพระยุพราชท่าบ่อ,รพท.</v>
      </c>
      <c r="AM134" s="16" t="str">
        <f>+IF(AND(C134&lt;C138),"OK","Not OK")</f>
        <v>Not 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Not 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253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264">
        <f>+'8.คำนวณ'!X84</f>
        <v>6997.9962968909913</v>
      </c>
      <c r="D135" s="264">
        <f>+'8.คำนวณ'!Y84</f>
        <v>58.003577978413468</v>
      </c>
      <c r="E135" s="264">
        <f>+'8.คำนวณ'!Z84</f>
        <v>2658.6237922539035</v>
      </c>
      <c r="F135" s="264">
        <f>+'8.คำนวณ'!AA84</f>
        <v>630.11918236709255</v>
      </c>
      <c r="G135" s="264">
        <f>+'8.คำนวณ'!AB84</f>
        <v>363.81957954300083</v>
      </c>
      <c r="H135" s="264">
        <f>+'8.คำนวณ'!AC84</f>
        <v>301.95708015775932</v>
      </c>
      <c r="I135" s="264">
        <f>+'8.คำนวณ'!AD84</f>
        <v>1189.105094855265</v>
      </c>
      <c r="J135" s="264">
        <f>+'8.คำนวณ'!AE84</f>
        <v>393.29866039388696</v>
      </c>
      <c r="K135" s="264">
        <f>+'8.คำนวณ'!AF84</f>
        <v>322.53622774975207</v>
      </c>
      <c r="L135" s="264">
        <f>+'8.คำนวณ'!AG84</f>
        <v>4.8258052331023054</v>
      </c>
      <c r="M135" s="264">
        <f>+'8.คำนวณ'!AH84</f>
        <v>0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-1.546895178313386</v>
      </c>
      <c r="P135" s="50">
        <f t="shared" si="282"/>
        <v>25.290784180710354</v>
      </c>
      <c r="Q135" s="50">
        <f t="shared" si="282"/>
        <v>33.446616450443265</v>
      </c>
      <c r="R135" s="50">
        <f t="shared" si="282"/>
        <v>-39.900889426331297</v>
      </c>
      <c r="S135" s="50">
        <f t="shared" si="282"/>
        <v>44.523341747879279</v>
      </c>
      <c r="T135" s="50">
        <f t="shared" si="282"/>
        <v>-20.889367754523047</v>
      </c>
      <c r="U135" s="50">
        <f t="shared" si="282"/>
        <v>11.448457348643538</v>
      </c>
      <c r="V135" s="50">
        <f t="shared" si="282"/>
        <v>-49.651449159980402</v>
      </c>
      <c r="W135" s="50">
        <f t="shared" si="282"/>
        <v>3.8180124559946318</v>
      </c>
      <c r="X135" s="50">
        <f t="shared" si="282"/>
        <v>-87.750334496015753</v>
      </c>
      <c r="Y135" s="50">
        <f t="shared" si="282"/>
        <v>-100</v>
      </c>
      <c r="Z135" s="14" t="str">
        <f>+N135</f>
        <v>สมเด็จพระยุพราชสว่างแดนดิน,รพท.</v>
      </c>
      <c r="AA135" s="15">
        <f t="shared" si="274"/>
        <v>-1.546895178313386E-2</v>
      </c>
      <c r="AB135" s="15">
        <f t="shared" si="274"/>
        <v>0.25290784180710352</v>
      </c>
      <c r="AC135" s="15">
        <f t="shared" si="274"/>
        <v>0.33446616450443267</v>
      </c>
      <c r="AD135" s="15">
        <f t="shared" si="274"/>
        <v>-0.39900889426331299</v>
      </c>
      <c r="AE135" s="15">
        <f t="shared" si="274"/>
        <v>0.4452334174787928</v>
      </c>
      <c r="AF135" s="15">
        <f t="shared" si="274"/>
        <v>-0.20889367754523047</v>
      </c>
      <c r="AG135" s="15">
        <f t="shared" si="274"/>
        <v>0.11448457348643538</v>
      </c>
      <c r="AH135" s="15">
        <f t="shared" si="274"/>
        <v>-0.49651449159980404</v>
      </c>
      <c r="AI135" s="15">
        <f t="shared" si="274"/>
        <v>3.8180124559946321E-2</v>
      </c>
      <c r="AJ135" s="15">
        <f t="shared" si="274"/>
        <v>-0.87750334496015758</v>
      </c>
      <c r="AK135" s="15">
        <f t="shared" si="274"/>
        <v>-1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Not 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143</v>
      </c>
      <c r="C136" s="19">
        <f>AVERAGE(C131:C135)</f>
        <v>7107.9488143775816</v>
      </c>
      <c r="D136" s="19">
        <f t="shared" ref="D136:M136" si="284">AVERAGE(D131:D135)</f>
        <v>46.295167164692103</v>
      </c>
      <c r="E136" s="19">
        <f t="shared" si="284"/>
        <v>1992.2751606378945</v>
      </c>
      <c r="F136" s="19">
        <f t="shared" si="284"/>
        <v>1048.4667349522597</v>
      </c>
      <c r="G136" s="19">
        <f t="shared" si="284"/>
        <v>251.73759141113928</v>
      </c>
      <c r="H136" s="19">
        <f t="shared" si="284"/>
        <v>381.68963082079694</v>
      </c>
      <c r="I136" s="19">
        <f t="shared" si="284"/>
        <v>1066.9551855127027</v>
      </c>
      <c r="J136" s="19">
        <f t="shared" si="284"/>
        <v>781.1518977846589</v>
      </c>
      <c r="K136" s="19">
        <f t="shared" si="284"/>
        <v>310.67463161699959</v>
      </c>
      <c r="L136" s="19">
        <f t="shared" si="284"/>
        <v>39.395404156404915</v>
      </c>
      <c r="M136" s="19">
        <f t="shared" si="284"/>
        <v>138.550137100516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267</v>
      </c>
      <c r="C137" s="21">
        <f>STDEV(C131:C135)</f>
        <v>1150.4565706131802</v>
      </c>
      <c r="D137" s="21">
        <f t="shared" ref="D137:M137" si="285">STDEV(D131:D135)</f>
        <v>12.343002646168628</v>
      </c>
      <c r="E137" s="21">
        <f t="shared" si="285"/>
        <v>395.74312790505098</v>
      </c>
      <c r="F137" s="21">
        <f t="shared" si="285"/>
        <v>391.84488248782725</v>
      </c>
      <c r="G137" s="21">
        <f t="shared" si="285"/>
        <v>139.10384411456062</v>
      </c>
      <c r="H137" s="21">
        <f t="shared" si="285"/>
        <v>85.615613291027316</v>
      </c>
      <c r="I137" s="21">
        <f t="shared" si="285"/>
        <v>301.63766918631939</v>
      </c>
      <c r="J137" s="21">
        <f t="shared" si="285"/>
        <v>517.41540609683364</v>
      </c>
      <c r="K137" s="21">
        <f t="shared" si="285"/>
        <v>43.22501084446673</v>
      </c>
      <c r="L137" s="21">
        <f t="shared" si="285"/>
        <v>72.42720985607302</v>
      </c>
      <c r="M137" s="21">
        <f t="shared" si="285"/>
        <v>138.23509345716045</v>
      </c>
      <c r="N137" s="23"/>
      <c r="O137" s="51"/>
      <c r="P137" s="51"/>
      <c r="Q137" s="51"/>
      <c r="R137" s="51"/>
      <c r="S137" s="51"/>
      <c r="T137" s="51"/>
      <c r="U137" s="51"/>
      <c r="V137" s="173"/>
      <c r="W137" s="173"/>
      <c r="X137" s="173"/>
      <c r="Y137" s="173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268</v>
      </c>
      <c r="C138" s="21">
        <f>+C136+C137</f>
        <v>8258.4053849907614</v>
      </c>
      <c r="D138" s="21">
        <f t="shared" ref="D138:M138" si="286">+D136+D137</f>
        <v>58.638169810860731</v>
      </c>
      <c r="E138" s="21">
        <f t="shared" si="286"/>
        <v>2388.0182885429454</v>
      </c>
      <c r="F138" s="21">
        <f t="shared" si="286"/>
        <v>1440.311617440087</v>
      </c>
      <c r="G138" s="21">
        <f t="shared" si="286"/>
        <v>390.84143552569992</v>
      </c>
      <c r="H138" s="21">
        <f t="shared" si="286"/>
        <v>467.30524411182427</v>
      </c>
      <c r="I138" s="21">
        <f t="shared" si="286"/>
        <v>1368.5928546990222</v>
      </c>
      <c r="J138" s="21">
        <f t="shared" si="286"/>
        <v>1298.5673038814925</v>
      </c>
      <c r="K138" s="21">
        <f t="shared" si="286"/>
        <v>353.89964246146633</v>
      </c>
      <c r="L138" s="21">
        <f t="shared" si="286"/>
        <v>111.82261401247794</v>
      </c>
      <c r="M138" s="21">
        <f t="shared" si="286"/>
        <v>276.78523055767641</v>
      </c>
      <c r="N138" s="23"/>
      <c r="O138" s="51"/>
      <c r="P138" s="51"/>
      <c r="Q138" s="51"/>
      <c r="R138" s="51"/>
      <c r="S138" s="51"/>
      <c r="T138" s="51"/>
      <c r="U138" s="51"/>
      <c r="V138" s="173"/>
      <c r="W138" s="173"/>
      <c r="X138" s="173"/>
      <c r="Y138" s="17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430" t="s">
        <v>155</v>
      </c>
      <c r="C139" s="442" t="s">
        <v>247</v>
      </c>
      <c r="D139" s="443"/>
      <c r="E139" s="443"/>
      <c r="F139" s="443"/>
      <c r="G139" s="443"/>
      <c r="H139" s="443"/>
      <c r="I139" s="443"/>
      <c r="J139" s="443"/>
      <c r="K139" s="443"/>
      <c r="L139" s="443"/>
      <c r="M139" s="444"/>
      <c r="N139" s="430" t="s">
        <v>155</v>
      </c>
      <c r="O139" s="442" t="s">
        <v>718</v>
      </c>
      <c r="P139" s="443"/>
      <c r="Q139" s="443"/>
      <c r="R139" s="443"/>
      <c r="S139" s="443"/>
      <c r="T139" s="443"/>
      <c r="U139" s="443"/>
      <c r="V139" s="443"/>
      <c r="W139" s="443"/>
      <c r="X139" s="443"/>
      <c r="Y139" s="444"/>
      <c r="Z139" s="430" t="s">
        <v>155</v>
      </c>
      <c r="AA139" s="442" t="s">
        <v>718</v>
      </c>
      <c r="AB139" s="443"/>
      <c r="AC139" s="443"/>
      <c r="AD139" s="443"/>
      <c r="AE139" s="443"/>
      <c r="AF139" s="443"/>
      <c r="AG139" s="443"/>
      <c r="AH139" s="443"/>
      <c r="AI139" s="443"/>
      <c r="AJ139" s="443"/>
      <c r="AK139" s="444"/>
      <c r="AL139" s="430" t="s">
        <v>155</v>
      </c>
      <c r="AM139" s="442" t="s">
        <v>719</v>
      </c>
      <c r="AN139" s="443"/>
      <c r="AO139" s="443"/>
      <c r="AP139" s="443"/>
      <c r="AQ139" s="443"/>
      <c r="AR139" s="443"/>
      <c r="AS139" s="443"/>
      <c r="AT139" s="443"/>
      <c r="AU139" s="443"/>
      <c r="AV139" s="443"/>
      <c r="AW139" s="444"/>
    </row>
    <row r="140" spans="1:49" ht="13.5" customHeight="1">
      <c r="B140" s="430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430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430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430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253" t="str">
        <f>+'8.คำนวณ'!E85</f>
        <v>หนองบัวลำภู</v>
      </c>
      <c r="B141" s="14" t="str">
        <f>+'8.คำนวณ'!G85</f>
        <v>หนองบัวลำภู,รพท.</v>
      </c>
      <c r="C141" s="264">
        <f>+'8.คำนวณ'!X85</f>
        <v>7956.7968473530109</v>
      </c>
      <c r="D141" s="264">
        <f>+'8.คำนวณ'!Y85</f>
        <v>21.111274548594462</v>
      </c>
      <c r="E141" s="264">
        <f>+'8.คำนวณ'!Z85</f>
        <v>1876.4961593639591</v>
      </c>
      <c r="F141" s="264">
        <f>+'8.คำนวณ'!AA85</f>
        <v>973.81785131430104</v>
      </c>
      <c r="G141" s="264">
        <f>+'8.คำนวณ'!AB85</f>
        <v>259.35989871013692</v>
      </c>
      <c r="H141" s="264">
        <f>+'8.คำนวณ'!AC85</f>
        <v>673.40652202449394</v>
      </c>
      <c r="I141" s="264">
        <f>+'8.คำนวณ'!AD85</f>
        <v>326.2983295551345</v>
      </c>
      <c r="J141" s="264">
        <f>+'8.คำนวณ'!AE85</f>
        <v>1302.1582522843748</v>
      </c>
      <c r="K141" s="264">
        <f>+'8.คำนวณ'!AF85</f>
        <v>338.28231821588327</v>
      </c>
      <c r="L141" s="264">
        <f>+'8.คำนวณ'!AG85</f>
        <v>7.3110936605393126</v>
      </c>
      <c r="M141" s="264">
        <f>+'8.คำนวณ'!AH85</f>
        <v>0</v>
      </c>
      <c r="N141" s="14" t="str">
        <f>+B141</f>
        <v>หนองบัวลำภู,รพท.</v>
      </c>
      <c r="O141" s="54">
        <f t="shared" ref="O141:Y141" si="287">+(C141-C145)*100/C145</f>
        <v>9.1915799236056674</v>
      </c>
      <c r="P141" s="54">
        <f t="shared" si="287"/>
        <v>-26.278738169545029</v>
      </c>
      <c r="Q141" s="54">
        <f t="shared" si="287"/>
        <v>-20.472528197143422</v>
      </c>
      <c r="R141" s="54">
        <f t="shared" si="287"/>
        <v>-12.161293652791686</v>
      </c>
      <c r="S141" s="54">
        <f t="shared" si="287"/>
        <v>65.102267398786651</v>
      </c>
      <c r="T141" s="54">
        <f t="shared" si="287"/>
        <v>68.465737451027749</v>
      </c>
      <c r="U141" s="54">
        <f t="shared" si="287"/>
        <v>-1.3452440675463471</v>
      </c>
      <c r="V141" s="54">
        <f t="shared" si="287"/>
        <v>64.474291415627107</v>
      </c>
      <c r="W141" s="54">
        <f t="shared" si="287"/>
        <v>12.68196256577197</v>
      </c>
      <c r="X141" s="54">
        <f t="shared" si="287"/>
        <v>-97.740868358161435</v>
      </c>
      <c r="Y141" s="54">
        <f t="shared" si="287"/>
        <v>-100</v>
      </c>
      <c r="Z141" s="14" t="str">
        <f>+N141</f>
        <v>หนองบัวลำภู,รพท.</v>
      </c>
      <c r="AA141" s="15">
        <f t="shared" ref="AA141:AK144" si="288">+O141/100</f>
        <v>9.1915799236056681E-2</v>
      </c>
      <c r="AB141" s="15">
        <f t="shared" si="288"/>
        <v>-0.2627873816954503</v>
      </c>
      <c r="AC141" s="15">
        <f t="shared" si="288"/>
        <v>-0.20472528197143422</v>
      </c>
      <c r="AD141" s="15">
        <f t="shared" si="288"/>
        <v>-0.12161293652791687</v>
      </c>
      <c r="AE141" s="15">
        <f t="shared" si="288"/>
        <v>0.65102267398786651</v>
      </c>
      <c r="AF141" s="15">
        <f t="shared" si="288"/>
        <v>0.68465737451027753</v>
      </c>
      <c r="AG141" s="15">
        <f t="shared" si="288"/>
        <v>-1.3452440675463471E-2</v>
      </c>
      <c r="AH141" s="15">
        <f t="shared" si="288"/>
        <v>0.64474291415627105</v>
      </c>
      <c r="AI141" s="15">
        <f t="shared" si="288"/>
        <v>0.1268196256577197</v>
      </c>
      <c r="AJ141" s="15">
        <f t="shared" si="288"/>
        <v>-0.97740868358161437</v>
      </c>
      <c r="AK141" s="15">
        <f t="shared" si="288"/>
        <v>-1</v>
      </c>
      <c r="AL141" s="14" t="str">
        <f>+Z141</f>
        <v>หนองบัวลำภู,รพท.</v>
      </c>
      <c r="AM141" s="16" t="str">
        <f>+IF(AND(C141&lt;C147),"OK","Not OK")</f>
        <v>Not 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Not OK</v>
      </c>
      <c r="AR141" s="16" t="str">
        <f t="shared" si="289"/>
        <v>Not OK</v>
      </c>
      <c r="AS141" s="16" t="str">
        <f t="shared" si="289"/>
        <v>OK</v>
      </c>
      <c r="AT141" s="16" t="str">
        <f t="shared" si="289"/>
        <v>Not OK</v>
      </c>
      <c r="AU141" s="16" t="str">
        <f t="shared" si="289"/>
        <v>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253" t="str">
        <f>+'8.คำนวณ'!E86</f>
        <v>เลย</v>
      </c>
      <c r="B142" s="14" t="str">
        <f>+'8.คำนวณ'!G86</f>
        <v>เลย,รพท.</v>
      </c>
      <c r="C142" s="264">
        <f>+'8.คำนวณ'!X86</f>
        <v>6642.9444334461077</v>
      </c>
      <c r="D142" s="264">
        <f>+'8.คำนวณ'!Y86</f>
        <v>30.847947360327151</v>
      </c>
      <c r="E142" s="264">
        <f>+'8.คำนวณ'!Z86</f>
        <v>2096.2983133016814</v>
      </c>
      <c r="F142" s="264">
        <f>+'8.คำนวณ'!AA86</f>
        <v>1255.9620874360498</v>
      </c>
      <c r="G142" s="264">
        <f>+'8.คำนวณ'!AB86</f>
        <v>104.52146794574668</v>
      </c>
      <c r="H142" s="264">
        <f>+'8.คำนวณ'!AC86</f>
        <v>355.15052405747628</v>
      </c>
      <c r="I142" s="264">
        <f>+'8.คำนวณ'!AD86</f>
        <v>314.54294542178019</v>
      </c>
      <c r="J142" s="264">
        <f>+'8.คำนวณ'!AE86</f>
        <v>714.50490755621786</v>
      </c>
      <c r="K142" s="264">
        <f>+'8.คำนวณ'!AF86</f>
        <v>271.35594587013685</v>
      </c>
      <c r="L142" s="264">
        <f>+'8.คำนวณ'!AG86</f>
        <v>426.22117900477815</v>
      </c>
      <c r="M142" s="264">
        <f>+'8.คำนวณ'!AH86</f>
        <v>66.469285943260147</v>
      </c>
      <c r="N142" s="14" t="str">
        <f>+B142</f>
        <v>เลย,รพท.</v>
      </c>
      <c r="O142" s="50">
        <f t="shared" ref="O142:Y142" si="290">+(C142-C145)*100/C145</f>
        <v>-8.8384921786704211</v>
      </c>
      <c r="P142" s="50">
        <f t="shared" si="290"/>
        <v>7.7220420324729986</v>
      </c>
      <c r="Q142" s="50">
        <f t="shared" si="290"/>
        <v>-11.157129648491811</v>
      </c>
      <c r="R142" s="50">
        <f t="shared" si="290"/>
        <v>13.288213840634711</v>
      </c>
      <c r="S142" s="50">
        <f t="shared" si="290"/>
        <v>-33.464149872379991</v>
      </c>
      <c r="T142" s="50">
        <f t="shared" si="290"/>
        <v>-11.152189673497878</v>
      </c>
      <c r="U142" s="50">
        <f t="shared" si="290"/>
        <v>-4.8994288350547865</v>
      </c>
      <c r="V142" s="50">
        <f t="shared" si="290"/>
        <v>-9.7516080114410606</v>
      </c>
      <c r="W142" s="50">
        <f t="shared" si="290"/>
        <v>-9.6112362721099007</v>
      </c>
      <c r="X142" s="50">
        <f t="shared" si="290"/>
        <v>31.702560057259994</v>
      </c>
      <c r="Y142" s="50">
        <f t="shared" si="290"/>
        <v>-32.619801068208396</v>
      </c>
      <c r="Z142" s="14" t="str">
        <f>+N142</f>
        <v>เลย,รพท.</v>
      </c>
      <c r="AA142" s="15">
        <f t="shared" si="288"/>
        <v>-8.8384921786704207E-2</v>
      </c>
      <c r="AB142" s="15">
        <f t="shared" si="288"/>
        <v>7.7220420324729991E-2</v>
      </c>
      <c r="AC142" s="15">
        <f t="shared" si="288"/>
        <v>-0.11157129648491811</v>
      </c>
      <c r="AD142" s="15">
        <f t="shared" si="288"/>
        <v>0.13288213840634711</v>
      </c>
      <c r="AE142" s="15">
        <f t="shared" si="288"/>
        <v>-0.33464149872379989</v>
      </c>
      <c r="AF142" s="15">
        <f t="shared" si="288"/>
        <v>-0.11152189673497878</v>
      </c>
      <c r="AG142" s="15">
        <f t="shared" si="288"/>
        <v>-4.8994288350547865E-2</v>
      </c>
      <c r="AH142" s="15">
        <f t="shared" si="288"/>
        <v>-9.7516080114410611E-2</v>
      </c>
      <c r="AI142" s="15">
        <f t="shared" si="288"/>
        <v>-9.6112362721099007E-2</v>
      </c>
      <c r="AJ142" s="15">
        <f t="shared" si="288"/>
        <v>0.31702560057259993</v>
      </c>
      <c r="AK142" s="15">
        <f t="shared" si="288"/>
        <v>-0.32619801068208398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OK</v>
      </c>
      <c r="AO142" s="16" t="str">
        <f t="shared" si="291"/>
        <v>OK</v>
      </c>
      <c r="AP142" s="16" t="str">
        <f t="shared" si="291"/>
        <v>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OK</v>
      </c>
      <c r="AT142" s="16" t="str">
        <f t="shared" si="291"/>
        <v>OK</v>
      </c>
      <c r="AU142" s="16" t="str">
        <f t="shared" si="291"/>
        <v>OK</v>
      </c>
      <c r="AV142" s="16" t="str">
        <f t="shared" si="291"/>
        <v>OK</v>
      </c>
      <c r="AW142" s="16" t="str">
        <f t="shared" si="291"/>
        <v>OK</v>
      </c>
    </row>
    <row r="143" spans="1:49" ht="13.5" customHeight="1">
      <c r="A143" s="253" t="str">
        <f>+'8.คำนวณ'!E87</f>
        <v>หนองคาย</v>
      </c>
      <c r="B143" s="14" t="str">
        <f>+'8.คำนวณ'!G87</f>
        <v>หนองคาย,รพท.</v>
      </c>
      <c r="C143" s="264">
        <f>+'8.คำนวณ'!X87</f>
        <v>6858.5795027407976</v>
      </c>
      <c r="D143" s="264">
        <f>+'8.คำนวณ'!Y87</f>
        <v>53.693579499144988</v>
      </c>
      <c r="E143" s="264">
        <f>+'8.คำนวณ'!Z87</f>
        <v>2813.667774838988</v>
      </c>
      <c r="F143" s="264">
        <f>+'8.คำนวณ'!AA87</f>
        <v>1287.0041319738546</v>
      </c>
      <c r="G143" s="264">
        <f>+'8.คำนวณ'!AB87</f>
        <v>86.05466215460342</v>
      </c>
      <c r="H143" s="264">
        <f>+'8.คำนวณ'!AC87</f>
        <v>245.67191520304283</v>
      </c>
      <c r="I143" s="264">
        <f>+'8.คำนวณ'!AD87</f>
        <v>508.25253104374087</v>
      </c>
      <c r="J143" s="264">
        <f>+'8.คำนวณ'!AE87</f>
        <v>387.1623024307608</v>
      </c>
      <c r="K143" s="264">
        <f>+'8.คำนวณ'!AF87</f>
        <v>254.42793297428602</v>
      </c>
      <c r="L143" s="264">
        <f>+'8.คำนวณ'!AG87</f>
        <v>476.83540384830519</v>
      </c>
      <c r="M143" s="264">
        <f>+'8.คำนวณ'!AH87</f>
        <v>279.50753519888769</v>
      </c>
      <c r="N143" s="14" t="str">
        <f>+B143</f>
        <v>หนองคาย,รพท.</v>
      </c>
      <c r="O143" s="50">
        <f t="shared" ref="O143:Y143" si="292">+(C143-C145)*100/C145</f>
        <v>-5.8793197434641264</v>
      </c>
      <c r="P143" s="50">
        <f t="shared" si="292"/>
        <v>87.499737344581817</v>
      </c>
      <c r="Q143" s="50">
        <f t="shared" si="292"/>
        <v>19.245586253669121</v>
      </c>
      <c r="R143" s="50">
        <f t="shared" si="292"/>
        <v>16.088216973554427</v>
      </c>
      <c r="S143" s="50">
        <f t="shared" si="292"/>
        <v>-45.219673848498942</v>
      </c>
      <c r="T143" s="50">
        <f t="shared" si="292"/>
        <v>-38.540392746327491</v>
      </c>
      <c r="U143" s="50">
        <f t="shared" si="292"/>
        <v>53.667747764855427</v>
      </c>
      <c r="V143" s="50">
        <f t="shared" si="292"/>
        <v>-51.097921283045714</v>
      </c>
      <c r="W143" s="50">
        <f t="shared" si="292"/>
        <v>-15.249963491147881</v>
      </c>
      <c r="X143" s="50">
        <f t="shared" si="292"/>
        <v>47.342381153835653</v>
      </c>
      <c r="Y143" s="50">
        <f t="shared" si="292"/>
        <v>183.33798170650351</v>
      </c>
      <c r="Z143" s="14" t="str">
        <f>+N143</f>
        <v>หนองคาย,รพท.</v>
      </c>
      <c r="AA143" s="15">
        <f t="shared" si="288"/>
        <v>-5.8793197434641266E-2</v>
      </c>
      <c r="AB143" s="15">
        <f t="shared" si="288"/>
        <v>0.87499737344581818</v>
      </c>
      <c r="AC143" s="15">
        <f t="shared" si="288"/>
        <v>0.1924558625366912</v>
      </c>
      <c r="AD143" s="15">
        <f t="shared" si="288"/>
        <v>0.16088216973554428</v>
      </c>
      <c r="AE143" s="15">
        <f t="shared" si="288"/>
        <v>-0.45219673848498942</v>
      </c>
      <c r="AF143" s="15">
        <f t="shared" si="288"/>
        <v>-0.3854039274632749</v>
      </c>
      <c r="AG143" s="15">
        <f t="shared" si="288"/>
        <v>0.53667747764855422</v>
      </c>
      <c r="AH143" s="15">
        <f t="shared" si="288"/>
        <v>-0.51097921283045711</v>
      </c>
      <c r="AI143" s="15">
        <f t="shared" si="288"/>
        <v>-0.1524996349114788</v>
      </c>
      <c r="AJ143" s="15">
        <f t="shared" si="288"/>
        <v>0.47342381153835655</v>
      </c>
      <c r="AK143" s="15">
        <f t="shared" si="288"/>
        <v>1.8333798170650351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Not OK</v>
      </c>
      <c r="AO143" s="16" t="str">
        <f t="shared" si="293"/>
        <v>Not OK</v>
      </c>
      <c r="AP143" s="16" t="str">
        <f t="shared" si="293"/>
        <v>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Not 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Not OK</v>
      </c>
    </row>
    <row r="144" spans="1:49" ht="13.5" customHeight="1">
      <c r="A144" s="253" t="str">
        <f>+'8.คำนวณ'!E88</f>
        <v>นครพนม</v>
      </c>
      <c r="B144" s="14" t="str">
        <f>+'8.คำนวณ'!G88</f>
        <v>นครพนม,รพท.</v>
      </c>
      <c r="C144" s="264">
        <f>+'8.คำนวณ'!X88</f>
        <v>7689.7027286022112</v>
      </c>
      <c r="D144" s="264">
        <f>+'8.คำนวณ'!Y88</f>
        <v>8.8936619834386637</v>
      </c>
      <c r="E144" s="264">
        <f>+'8.คำนวณ'!Z88</f>
        <v>2651.7664139856852</v>
      </c>
      <c r="F144" s="264">
        <f>+'8.คำนวณ'!AA88</f>
        <v>917.78875854766318</v>
      </c>
      <c r="G144" s="264">
        <f>+'8.คำนวณ'!AB88</f>
        <v>178.4257806216782</v>
      </c>
      <c r="H144" s="264">
        <f>+'8.คำนวณ'!AC88</f>
        <v>324.68731026901804</v>
      </c>
      <c r="I144" s="264">
        <f>+'8.คำนวณ'!AD88</f>
        <v>173.89696708932996</v>
      </c>
      <c r="J144" s="264">
        <f>+'8.คำนวณ'!AE88</f>
        <v>763.01171593254298</v>
      </c>
      <c r="K144" s="264">
        <f>+'8.คำนวณ'!AF88</f>
        <v>336.77308728719299</v>
      </c>
      <c r="L144" s="264">
        <f>+'8.คำนวณ'!AG88</f>
        <v>384.1285848178839</v>
      </c>
      <c r="M144" s="264">
        <f>+'8.คำนวณ'!AH88</f>
        <v>48.615578387847222</v>
      </c>
      <c r="N144" s="14" t="str">
        <f>+B144</f>
        <v>นครพนม,รพท.</v>
      </c>
      <c r="O144" s="50">
        <f t="shared" ref="O144:Y144" si="294">+(C144-C145)*100/C145</f>
        <v>5.5262319985288686</v>
      </c>
      <c r="P144" s="50">
        <f t="shared" si="294"/>
        <v>-68.943041207509808</v>
      </c>
      <c r="Q144" s="50">
        <f t="shared" si="294"/>
        <v>12.384071591966135</v>
      </c>
      <c r="R144" s="50">
        <f t="shared" si="294"/>
        <v>-17.215137161397454</v>
      </c>
      <c r="S144" s="50">
        <f t="shared" si="294"/>
        <v>13.581556322092256</v>
      </c>
      <c r="T144" s="50">
        <f t="shared" si="294"/>
        <v>-18.773155031202368</v>
      </c>
      <c r="U144" s="50">
        <f t="shared" si="294"/>
        <v>-47.423074862254325</v>
      </c>
      <c r="V144" s="50">
        <f t="shared" si="294"/>
        <v>-3.6247621211403485</v>
      </c>
      <c r="W144" s="50">
        <f t="shared" si="294"/>
        <v>12.17923719748579</v>
      </c>
      <c r="X144" s="50">
        <f t="shared" si="294"/>
        <v>18.695927147065809</v>
      </c>
      <c r="Y144" s="50">
        <f t="shared" si="294"/>
        <v>-50.718180638295145</v>
      </c>
      <c r="Z144" s="14" t="str">
        <f>+N144</f>
        <v>นครพนม,รพท.</v>
      </c>
      <c r="AA144" s="15">
        <f t="shared" si="288"/>
        <v>5.5262319985288688E-2</v>
      </c>
      <c r="AB144" s="15">
        <f t="shared" si="288"/>
        <v>-0.68943041207509803</v>
      </c>
      <c r="AC144" s="15">
        <f t="shared" si="288"/>
        <v>0.12384071591966135</v>
      </c>
      <c r="AD144" s="15">
        <f t="shared" si="288"/>
        <v>-0.17215137161397454</v>
      </c>
      <c r="AE144" s="15">
        <f t="shared" si="288"/>
        <v>0.13581556322092256</v>
      </c>
      <c r="AF144" s="15">
        <f t="shared" si="288"/>
        <v>-0.18773155031202368</v>
      </c>
      <c r="AG144" s="15">
        <f t="shared" si="288"/>
        <v>-0.47423074862254322</v>
      </c>
      <c r="AH144" s="15">
        <f t="shared" si="288"/>
        <v>-3.6247621211403486E-2</v>
      </c>
      <c r="AI144" s="15">
        <f t="shared" si="288"/>
        <v>0.1217923719748579</v>
      </c>
      <c r="AJ144" s="15">
        <f t="shared" si="288"/>
        <v>0.18695927147065811</v>
      </c>
      <c r="AK144" s="15">
        <f t="shared" si="288"/>
        <v>-0.50718180638295141</v>
      </c>
      <c r="AL144" s="14" t="str">
        <f>+Z144</f>
        <v>นครพนม,รพท.</v>
      </c>
      <c r="AM144" s="16" t="str">
        <f>+IF(AND(C144&lt;C147),"OK","Not OK")</f>
        <v>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143</v>
      </c>
      <c r="C145" s="19">
        <f>AVERAGE(C141:C144)</f>
        <v>7287.0058780355321</v>
      </c>
      <c r="D145" s="19">
        <f t="shared" ref="D145:M145" si="296">AVERAGE(D141:D144)</f>
        <v>28.636615847876318</v>
      </c>
      <c r="E145" s="19">
        <f t="shared" si="296"/>
        <v>2359.5571653725783</v>
      </c>
      <c r="F145" s="19">
        <f t="shared" si="296"/>
        <v>1108.6432073179672</v>
      </c>
      <c r="G145" s="19">
        <f t="shared" si="296"/>
        <v>157.09045235804132</v>
      </c>
      <c r="H145" s="19">
        <f t="shared" si="296"/>
        <v>399.72906788850776</v>
      </c>
      <c r="I145" s="19">
        <f t="shared" si="296"/>
        <v>330.74769327749641</v>
      </c>
      <c r="J145" s="19">
        <f t="shared" si="296"/>
        <v>791.70929455097416</v>
      </c>
      <c r="K145" s="19">
        <f t="shared" si="296"/>
        <v>300.2098210868748</v>
      </c>
      <c r="L145" s="19">
        <f t="shared" si="296"/>
        <v>323.62406533287663</v>
      </c>
      <c r="M145" s="19">
        <f t="shared" si="296"/>
        <v>98.648099882498769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267</v>
      </c>
      <c r="C146" s="21">
        <f>STDEV(C141:C144)</f>
        <v>634.86192711233696</v>
      </c>
      <c r="D146" s="21">
        <f t="shared" ref="D146:M146" si="297">STDEV(D141:D144)</f>
        <v>18.966254272988358</v>
      </c>
      <c r="E146" s="21">
        <f t="shared" si="297"/>
        <v>445.06772867536193</v>
      </c>
      <c r="F146" s="21">
        <f t="shared" si="297"/>
        <v>189.84095898082745</v>
      </c>
      <c r="G146" s="21">
        <f t="shared" si="297"/>
        <v>79.001724667351851</v>
      </c>
      <c r="H146" s="21">
        <f t="shared" si="297"/>
        <v>188.19446250498888</v>
      </c>
      <c r="I146" s="21">
        <f t="shared" si="297"/>
        <v>137.10398538673365</v>
      </c>
      <c r="J146" s="21">
        <f t="shared" si="297"/>
        <v>379.03406868619095</v>
      </c>
      <c r="K146" s="21">
        <f t="shared" si="297"/>
        <v>43.645980597875457</v>
      </c>
      <c r="L146" s="21">
        <f t="shared" si="297"/>
        <v>214.25419086511147</v>
      </c>
      <c r="M146" s="21">
        <f t="shared" si="297"/>
        <v>123.80133578579223</v>
      </c>
      <c r="P146" s="48"/>
      <c r="U146" s="48"/>
      <c r="V146" s="173"/>
      <c r="W146" s="173"/>
      <c r="X146" s="173"/>
      <c r="Y146" s="173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268</v>
      </c>
      <c r="C147" s="21">
        <f>+C145+C146</f>
        <v>7921.8678051478691</v>
      </c>
      <c r="D147" s="21">
        <f t="shared" ref="D147:M147" si="298">+D145+D146</f>
        <v>47.602870120864679</v>
      </c>
      <c r="E147" s="21">
        <f t="shared" si="298"/>
        <v>2804.6248940479404</v>
      </c>
      <c r="F147" s="21">
        <f t="shared" si="298"/>
        <v>1298.4841662987947</v>
      </c>
      <c r="G147" s="21">
        <f t="shared" si="298"/>
        <v>236.09217702539317</v>
      </c>
      <c r="H147" s="21">
        <f t="shared" si="298"/>
        <v>587.92353039349666</v>
      </c>
      <c r="I147" s="21">
        <f t="shared" si="298"/>
        <v>467.85167866423006</v>
      </c>
      <c r="J147" s="21">
        <f t="shared" si="298"/>
        <v>1170.7433632371651</v>
      </c>
      <c r="K147" s="21">
        <f t="shared" si="298"/>
        <v>343.85580168475025</v>
      </c>
      <c r="L147" s="21">
        <f t="shared" si="298"/>
        <v>537.87825619798809</v>
      </c>
      <c r="M147" s="21">
        <f t="shared" si="298"/>
        <v>222.44943566829102</v>
      </c>
      <c r="P147" s="48"/>
      <c r="U147" s="48"/>
      <c r="V147" s="173"/>
      <c r="W147" s="173"/>
      <c r="X147" s="173"/>
      <c r="Y147" s="17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430" t="s">
        <v>156</v>
      </c>
      <c r="C148" s="442" t="s">
        <v>247</v>
      </c>
      <c r="D148" s="443"/>
      <c r="E148" s="443"/>
      <c r="F148" s="443"/>
      <c r="G148" s="443"/>
      <c r="H148" s="443"/>
      <c r="I148" s="443"/>
      <c r="J148" s="443"/>
      <c r="K148" s="443"/>
      <c r="L148" s="443"/>
      <c r="M148" s="444"/>
      <c r="N148" s="430" t="s">
        <v>156</v>
      </c>
      <c r="O148" s="442" t="s">
        <v>718</v>
      </c>
      <c r="P148" s="443"/>
      <c r="Q148" s="443"/>
      <c r="R148" s="443"/>
      <c r="S148" s="443"/>
      <c r="T148" s="443"/>
      <c r="U148" s="443"/>
      <c r="V148" s="443"/>
      <c r="W148" s="443"/>
      <c r="X148" s="443"/>
      <c r="Y148" s="444"/>
      <c r="Z148" s="430" t="s">
        <v>156</v>
      </c>
      <c r="AA148" s="442" t="s">
        <v>718</v>
      </c>
      <c r="AB148" s="443"/>
      <c r="AC148" s="443"/>
      <c r="AD148" s="443"/>
      <c r="AE148" s="443"/>
      <c r="AF148" s="443"/>
      <c r="AG148" s="443"/>
      <c r="AH148" s="443"/>
      <c r="AI148" s="443"/>
      <c r="AJ148" s="443"/>
      <c r="AK148" s="444"/>
      <c r="AL148" s="430" t="s">
        <v>156</v>
      </c>
      <c r="AM148" s="442" t="s">
        <v>719</v>
      </c>
      <c r="AN148" s="443"/>
      <c r="AO148" s="443"/>
      <c r="AP148" s="443"/>
      <c r="AQ148" s="443"/>
      <c r="AR148" s="443"/>
      <c r="AS148" s="443"/>
      <c r="AT148" s="443"/>
      <c r="AU148" s="443"/>
      <c r="AV148" s="443"/>
      <c r="AW148" s="444"/>
    </row>
    <row r="149" spans="1:49" ht="13.5" customHeight="1">
      <c r="B149" s="430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430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430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430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253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+'8.คำนวณ'!X89</f>
        <v>6651.8046770680912</v>
      </c>
      <c r="D150" s="53">
        <f>+'8.คำนวณ'!Y89</f>
        <v>27.525645760767258</v>
      </c>
      <c r="E150" s="53">
        <f>+'8.คำนวณ'!Z89</f>
        <v>3762.7668751073461</v>
      </c>
      <c r="F150" s="53">
        <f>+'8.คำนวณ'!AA89</f>
        <v>2169.2270119609502</v>
      </c>
      <c r="G150" s="53">
        <f>+'8.คำนวณ'!AB89</f>
        <v>114.55874976813207</v>
      </c>
      <c r="H150" s="53">
        <f>+'8.คำนวณ'!AC89</f>
        <v>386.68026106611154</v>
      </c>
      <c r="I150" s="53">
        <f>+'8.คำนวณ'!AD89</f>
        <v>807.97027446292509</v>
      </c>
      <c r="J150" s="53">
        <f>+'8.คำนวณ'!AE89</f>
        <v>633.74352562913509</v>
      </c>
      <c r="K150" s="53">
        <f>+'8.คำนวณ'!AF89</f>
        <v>269.72220779488447</v>
      </c>
      <c r="L150" s="53">
        <f>+'8.คำนวณ'!AG89</f>
        <v>28.925124040753797</v>
      </c>
      <c r="M150" s="53">
        <f>+'8.คำนวณ'!AH89</f>
        <v>124.78181523389462</v>
      </c>
      <c r="N150" s="14" t="str">
        <f>+B150</f>
        <v>อุดรธานี,รพศ.</v>
      </c>
      <c r="O150" s="50">
        <f>+(C150-C152)*100/C152</f>
        <v>1.0295816307615417</v>
      </c>
      <c r="P150" s="50">
        <f t="shared" ref="P150:Y150" si="299">+(D150-D152)*100/D152</f>
        <v>-27.227617260347923</v>
      </c>
      <c r="Q150" s="50">
        <f t="shared" si="299"/>
        <v>-7.3564966406126828</v>
      </c>
      <c r="R150" s="50">
        <f t="shared" si="299"/>
        <v>-15.474232677300494</v>
      </c>
      <c r="S150" s="50">
        <f t="shared" si="299"/>
        <v>-4.6847974982178373</v>
      </c>
      <c r="T150" s="50">
        <f t="shared" si="299"/>
        <v>-0.2653813818366722</v>
      </c>
      <c r="U150" s="50">
        <f t="shared" si="299"/>
        <v>-11.914800451255582</v>
      </c>
      <c r="V150" s="50">
        <f t="shared" si="299"/>
        <v>6.750061629090383</v>
      </c>
      <c r="W150" s="50">
        <f t="shared" si="299"/>
        <v>-40.360067436644677</v>
      </c>
      <c r="X150" s="50">
        <f t="shared" si="299"/>
        <v>91.974082772081019</v>
      </c>
      <c r="Y150" s="50">
        <f t="shared" si="299"/>
        <v>-1.9141675388084187</v>
      </c>
      <c r="Z150" s="14" t="str">
        <f>+N150</f>
        <v>อุดรธานี,รพศ.</v>
      </c>
      <c r="AA150" s="15">
        <f t="shared" ref="AA150:AK151" si="300">+O150/100</f>
        <v>1.0295816307615417E-2</v>
      </c>
      <c r="AB150" s="15">
        <f t="shared" si="300"/>
        <v>-0.27227617260347925</v>
      </c>
      <c r="AC150" s="15">
        <f t="shared" si="300"/>
        <v>-7.3564966406126822E-2</v>
      </c>
      <c r="AD150" s="15">
        <f t="shared" si="300"/>
        <v>-0.15474232677300492</v>
      </c>
      <c r="AE150" s="15">
        <f t="shared" si="300"/>
        <v>-4.6847974982178374E-2</v>
      </c>
      <c r="AF150" s="15">
        <f t="shared" si="300"/>
        <v>-2.6538138183667221E-3</v>
      </c>
      <c r="AG150" s="15">
        <f t="shared" si="300"/>
        <v>-0.11914800451255582</v>
      </c>
      <c r="AH150" s="15">
        <f t="shared" si="300"/>
        <v>6.7500616290903828E-2</v>
      </c>
      <c r="AI150" s="15">
        <f t="shared" si="300"/>
        <v>-0.40360067436644675</v>
      </c>
      <c r="AJ150" s="15">
        <f t="shared" si="300"/>
        <v>0.91974082772081023</v>
      </c>
      <c r="AK150" s="15">
        <f t="shared" si="300"/>
        <v>-1.9141675388084187E-2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253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+'8.คำนวณ'!X90</f>
        <v>6516.2290209804933</v>
      </c>
      <c r="D151" s="53">
        <f>+'8.คำนวณ'!Y90</f>
        <v>48.122958076328594</v>
      </c>
      <c r="E151" s="53">
        <f>+'8.คำนวณ'!Z90</f>
        <v>4360.3431944905888</v>
      </c>
      <c r="F151" s="53">
        <f>+'8.คำนวณ'!AA90</f>
        <v>2963.4729460988247</v>
      </c>
      <c r="G151" s="53">
        <f>+'8.คำนวณ'!AB90</f>
        <v>125.820007788387</v>
      </c>
      <c r="H151" s="53">
        <f>+'8.คำนวณ'!AC90</f>
        <v>388.73807696659776</v>
      </c>
      <c r="I151" s="53">
        <f>+'8.คำนวณ'!AD90</f>
        <v>1026.5496644192297</v>
      </c>
      <c r="J151" s="53">
        <f>+'8.คำนวณ'!AE90</f>
        <v>553.59728890100689</v>
      </c>
      <c r="K151" s="53">
        <f>+'8.คำนวณ'!AF90</f>
        <v>634.77984712732518</v>
      </c>
      <c r="L151" s="53">
        <f>+'8.คำนวณ'!AG90</f>
        <v>1.2092812113289131</v>
      </c>
      <c r="M151" s="53">
        <f>+'8.คำนวณ'!AH90</f>
        <v>129.65210677673932</v>
      </c>
      <c r="N151" s="14" t="str">
        <f>+B151</f>
        <v>สกลนคร,รพศ.</v>
      </c>
      <c r="O151" s="50">
        <f>+(C151-C152)*100/C152</f>
        <v>-1.0295816307615417</v>
      </c>
      <c r="P151" s="50">
        <f t="shared" ref="P151:Y151" si="302">+(D151-D152)*100/D152</f>
        <v>27.227617260347934</v>
      </c>
      <c r="Q151" s="50">
        <f t="shared" si="302"/>
        <v>7.3564966406126828</v>
      </c>
      <c r="R151" s="50">
        <f t="shared" si="302"/>
        <v>15.474232677300494</v>
      </c>
      <c r="S151" s="50">
        <f t="shared" si="302"/>
        <v>4.6847974982178373</v>
      </c>
      <c r="T151" s="50">
        <f t="shared" si="302"/>
        <v>0.26538138183668686</v>
      </c>
      <c r="U151" s="50">
        <f t="shared" si="302"/>
        <v>11.914800451255582</v>
      </c>
      <c r="V151" s="50">
        <f t="shared" si="302"/>
        <v>-6.7500616290903634</v>
      </c>
      <c r="W151" s="50">
        <f t="shared" si="302"/>
        <v>40.36006743664467</v>
      </c>
      <c r="X151" s="50">
        <f t="shared" si="302"/>
        <v>-91.974082772081033</v>
      </c>
      <c r="Y151" s="50">
        <f t="shared" si="302"/>
        <v>1.9141675388084298</v>
      </c>
      <c r="Z151" s="14" t="str">
        <f>+N151</f>
        <v>สกลนคร,รพศ.</v>
      </c>
      <c r="AA151" s="15">
        <f t="shared" si="300"/>
        <v>-1.0295816307615417E-2</v>
      </c>
      <c r="AB151" s="15">
        <f t="shared" si="300"/>
        <v>0.27227617260347936</v>
      </c>
      <c r="AC151" s="15">
        <f t="shared" si="300"/>
        <v>7.3564966406126822E-2</v>
      </c>
      <c r="AD151" s="15">
        <f t="shared" si="300"/>
        <v>0.15474232677300492</v>
      </c>
      <c r="AE151" s="15">
        <f t="shared" si="300"/>
        <v>4.6847974982178374E-2</v>
      </c>
      <c r="AF151" s="15">
        <f t="shared" si="300"/>
        <v>2.6538138183668687E-3</v>
      </c>
      <c r="AG151" s="15">
        <f t="shared" si="300"/>
        <v>0.11914800451255582</v>
      </c>
      <c r="AH151" s="15">
        <f t="shared" si="300"/>
        <v>-6.7500616290903634E-2</v>
      </c>
      <c r="AI151" s="15">
        <f t="shared" si="300"/>
        <v>0.4036006743664467</v>
      </c>
      <c r="AJ151" s="15">
        <f t="shared" si="300"/>
        <v>-0.91974082772081034</v>
      </c>
      <c r="AK151" s="15">
        <f t="shared" si="300"/>
        <v>1.9141675388084298E-2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143</v>
      </c>
      <c r="C152" s="19">
        <f t="shared" ref="C152:M152" si="304">AVERAGE(C150:C151)</f>
        <v>6584.0168490242922</v>
      </c>
      <c r="D152" s="19">
        <f t="shared" si="304"/>
        <v>37.824301918547924</v>
      </c>
      <c r="E152" s="19">
        <f t="shared" si="304"/>
        <v>4061.5550347989674</v>
      </c>
      <c r="F152" s="19">
        <f t="shared" si="304"/>
        <v>2566.3499790298874</v>
      </c>
      <c r="G152" s="19">
        <f t="shared" si="304"/>
        <v>120.18937877825954</v>
      </c>
      <c r="H152" s="19">
        <f t="shared" si="304"/>
        <v>387.70916901635462</v>
      </c>
      <c r="I152" s="19">
        <f t="shared" si="304"/>
        <v>917.25996944107737</v>
      </c>
      <c r="J152" s="19">
        <f t="shared" si="304"/>
        <v>593.67040726507093</v>
      </c>
      <c r="K152" s="19">
        <f t="shared" si="304"/>
        <v>452.25102746110485</v>
      </c>
      <c r="L152" s="19">
        <f t="shared" si="304"/>
        <v>15.067202626041356</v>
      </c>
      <c r="M152" s="19">
        <f t="shared" si="304"/>
        <v>127.21696100531696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267</v>
      </c>
      <c r="C153" s="21">
        <f t="shared" ref="C153:M153" si="305">STDEV(C150:C151)</f>
        <v>95.86646578335575</v>
      </c>
      <c r="D153" s="21">
        <f t="shared" si="305"/>
        <v>14.564499212550622</v>
      </c>
      <c r="E153" s="21">
        <f t="shared" si="305"/>
        <v>422.55026771238903</v>
      </c>
      <c r="F153" s="21">
        <f t="shared" si="305"/>
        <v>561.61668595873584</v>
      </c>
      <c r="G153" s="21">
        <f t="shared" si="305"/>
        <v>7.9629119108136548</v>
      </c>
      <c r="H153" s="21">
        <f t="shared" si="305"/>
        <v>1.4550955776673069</v>
      </c>
      <c r="I153" s="21">
        <f t="shared" si="305"/>
        <v>154.55896886572157</v>
      </c>
      <c r="J153" s="21">
        <f t="shared" si="305"/>
        <v>56.67194747704179</v>
      </c>
      <c r="K153" s="21">
        <f t="shared" si="305"/>
        <v>258.13473229592165</v>
      </c>
      <c r="L153" s="21">
        <f t="shared" si="305"/>
        <v>19.598060410986882</v>
      </c>
      <c r="M153" s="21">
        <f t="shared" si="305"/>
        <v>3.4438161763009782</v>
      </c>
      <c r="V153" s="173"/>
      <c r="W153" s="173"/>
      <c r="X153" s="173"/>
      <c r="Y153" s="173"/>
    </row>
    <row r="154" spans="1:49" ht="13.5" customHeight="1">
      <c r="B154" s="20" t="s">
        <v>268</v>
      </c>
      <c r="C154" s="21">
        <f>+C152+C153</f>
        <v>6679.8833148076483</v>
      </c>
      <c r="D154" s="21">
        <f t="shared" ref="D154:M154" si="306">+D152+D153</f>
        <v>52.388801131098546</v>
      </c>
      <c r="E154" s="21">
        <f t="shared" si="306"/>
        <v>4484.1053025113561</v>
      </c>
      <c r="F154" s="21">
        <f t="shared" si="306"/>
        <v>3127.9666649886231</v>
      </c>
      <c r="G154" s="21">
        <f t="shared" si="306"/>
        <v>128.1522906890732</v>
      </c>
      <c r="H154" s="21">
        <f t="shared" si="306"/>
        <v>389.16426459402192</v>
      </c>
      <c r="I154" s="21">
        <f t="shared" si="306"/>
        <v>1071.8189383067988</v>
      </c>
      <c r="J154" s="21">
        <f t="shared" si="306"/>
        <v>650.34235474211278</v>
      </c>
      <c r="K154" s="21">
        <f t="shared" si="306"/>
        <v>710.38575975702656</v>
      </c>
      <c r="L154" s="21">
        <f t="shared" si="306"/>
        <v>34.66526303702824</v>
      </c>
      <c r="M154" s="21">
        <f t="shared" si="306"/>
        <v>130.66077718161793</v>
      </c>
      <c r="V154" s="173"/>
      <c r="W154" s="173"/>
      <c r="X154" s="173"/>
      <c r="Y154" s="173"/>
    </row>
  </sheetData>
  <mergeCells count="104"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</mergeCells>
  <conditionalFormatting sqref="C4:C10">
    <cfRule type="cellIs" dxfId="143" priority="144" operator="greaterThan">
      <formula>$C$13</formula>
    </cfRule>
  </conditionalFormatting>
  <conditionalFormatting sqref="C16:C25">
    <cfRule type="cellIs" dxfId="142" priority="133" operator="greaterThan">
      <formula>$C$28</formula>
    </cfRule>
  </conditionalFormatting>
  <conditionalFormatting sqref="C31:C43">
    <cfRule type="cellIs" dxfId="141" priority="122" operator="greaterThan">
      <formula>$C$46</formula>
    </cfRule>
  </conditionalFormatting>
  <conditionalFormatting sqref="C49:C60">
    <cfRule type="cellIs" dxfId="140" priority="111" operator="greaterThan">
      <formula>$C$63</formula>
    </cfRule>
  </conditionalFormatting>
  <conditionalFormatting sqref="C66:C71">
    <cfRule type="cellIs" dxfId="139" priority="100" operator="greaterThan">
      <formula>$C$74</formula>
    </cfRule>
  </conditionalFormatting>
  <conditionalFormatting sqref="C77:C82">
    <cfRule type="cellIs" dxfId="138" priority="89" operator="greaterThan">
      <formula>$C$85</formula>
    </cfRule>
  </conditionalFormatting>
  <conditionalFormatting sqref="C88:C92">
    <cfRule type="cellIs" dxfId="137" priority="78" operator="greaterThan">
      <formula>$C$95</formula>
    </cfRule>
  </conditionalFormatting>
  <conditionalFormatting sqref="C98:C103">
    <cfRule type="cellIs" dxfId="136" priority="67" operator="greaterThan">
      <formula>$C$106</formula>
    </cfRule>
  </conditionalFormatting>
  <conditionalFormatting sqref="C109:C113">
    <cfRule type="cellIs" dxfId="135" priority="56" operator="greaterThan">
      <formula>$C$116</formula>
    </cfRule>
  </conditionalFormatting>
  <conditionalFormatting sqref="C119:C125">
    <cfRule type="cellIs" dxfId="134" priority="45" operator="greaterThan">
      <formula>$C$128</formula>
    </cfRule>
  </conditionalFormatting>
  <conditionalFormatting sqref="C131:C135">
    <cfRule type="cellIs" dxfId="133" priority="34" operator="greaterThan">
      <formula>$C$138</formula>
    </cfRule>
  </conditionalFormatting>
  <conditionalFormatting sqref="C141:C144">
    <cfRule type="cellIs" dxfId="132" priority="23" operator="greaterThan">
      <formula>$C$147</formula>
    </cfRule>
  </conditionalFormatting>
  <conditionalFormatting sqref="C150:C151">
    <cfRule type="cellIs" dxfId="131" priority="11" operator="greaterThan">
      <formula>$C$154</formula>
    </cfRule>
  </conditionalFormatting>
  <conditionalFormatting sqref="D4:D10">
    <cfRule type="cellIs" dxfId="130" priority="143" operator="greaterThan">
      <formula>$D$13</formula>
    </cfRule>
  </conditionalFormatting>
  <conditionalFormatting sqref="D16:D25">
    <cfRule type="cellIs" dxfId="129" priority="132" operator="greaterThan">
      <formula>$D$28</formula>
    </cfRule>
  </conditionalFormatting>
  <conditionalFormatting sqref="D31:D43">
    <cfRule type="cellIs" dxfId="128" priority="121" operator="greaterThan">
      <formula>$D$46</formula>
    </cfRule>
  </conditionalFormatting>
  <conditionalFormatting sqref="D49:D60">
    <cfRule type="cellIs" dxfId="127" priority="110" operator="greaterThan">
      <formula>$D$63</formula>
    </cfRule>
  </conditionalFormatting>
  <conditionalFormatting sqref="D66:D71">
    <cfRule type="cellIs" dxfId="126" priority="99" operator="greaterThan">
      <formula>$D$74</formula>
    </cfRule>
  </conditionalFormatting>
  <conditionalFormatting sqref="D77:D82">
    <cfRule type="cellIs" dxfId="125" priority="88" operator="greaterThan">
      <formula>$D$85</formula>
    </cfRule>
  </conditionalFormatting>
  <conditionalFormatting sqref="D88:D92">
    <cfRule type="cellIs" dxfId="124" priority="77" operator="greaterThan">
      <formula>$D$95</formula>
    </cfRule>
  </conditionalFormatting>
  <conditionalFormatting sqref="D98:D103">
    <cfRule type="cellIs" dxfId="123" priority="66" operator="greaterThan">
      <formula>$D$106</formula>
    </cfRule>
  </conditionalFormatting>
  <conditionalFormatting sqref="D109:D113">
    <cfRule type="cellIs" dxfId="122" priority="55" operator="greaterThan">
      <formula>$D$116</formula>
    </cfRule>
  </conditionalFormatting>
  <conditionalFormatting sqref="D119:D125">
    <cfRule type="cellIs" dxfId="121" priority="44" operator="greaterThan">
      <formula>$D$128</formula>
    </cfRule>
  </conditionalFormatting>
  <conditionalFormatting sqref="D131:D135">
    <cfRule type="cellIs" dxfId="120" priority="33" operator="greaterThan">
      <formula>$D$138</formula>
    </cfRule>
  </conditionalFormatting>
  <conditionalFormatting sqref="D141:D144">
    <cfRule type="cellIs" dxfId="119" priority="22" operator="greaterThan">
      <formula>$D$147</formula>
    </cfRule>
  </conditionalFormatting>
  <conditionalFormatting sqref="D150:D151">
    <cfRule type="cellIs" dxfId="118" priority="10" operator="greaterThan">
      <formula>$D$154</formula>
    </cfRule>
  </conditionalFormatting>
  <conditionalFormatting sqref="E4:E10">
    <cfRule type="cellIs" dxfId="117" priority="142" operator="greaterThan">
      <formula>$E$13</formula>
    </cfRule>
  </conditionalFormatting>
  <conditionalFormatting sqref="E16:E24">
    <cfRule type="cellIs" dxfId="116" priority="131" operator="greaterThan">
      <formula>$E$28</formula>
    </cfRule>
  </conditionalFormatting>
  <conditionalFormatting sqref="E31:E43">
    <cfRule type="cellIs" dxfId="115" priority="120" operator="greaterThan">
      <formula>$E$46</formula>
    </cfRule>
  </conditionalFormatting>
  <conditionalFormatting sqref="E49:E60">
    <cfRule type="cellIs" dxfId="114" priority="109" operator="greaterThan">
      <formula>$E$63</formula>
    </cfRule>
  </conditionalFormatting>
  <conditionalFormatting sqref="E66:E71">
    <cfRule type="cellIs" dxfId="113" priority="98" operator="greaterThan">
      <formula>$E$74</formula>
    </cfRule>
  </conditionalFormatting>
  <conditionalFormatting sqref="E77:E82">
    <cfRule type="cellIs" dxfId="112" priority="87" operator="greaterThan">
      <formula>$E$85</formula>
    </cfRule>
  </conditionalFormatting>
  <conditionalFormatting sqref="E88:E92">
    <cfRule type="cellIs" dxfId="111" priority="76" operator="greaterThan">
      <formula>$E$95</formula>
    </cfRule>
  </conditionalFormatting>
  <conditionalFormatting sqref="E98:E103">
    <cfRule type="cellIs" dxfId="110" priority="65" operator="greaterThan">
      <formula>$E$106</formula>
    </cfRule>
  </conditionalFormatting>
  <conditionalFormatting sqref="E109:E113">
    <cfRule type="cellIs" dxfId="109" priority="54" operator="greaterThan">
      <formula>$E$116</formula>
    </cfRule>
  </conditionalFormatting>
  <conditionalFormatting sqref="E119:E125">
    <cfRule type="cellIs" dxfId="108" priority="43" operator="greaterThan">
      <formula>$E$128</formula>
    </cfRule>
  </conditionalFormatting>
  <conditionalFormatting sqref="E131:E135">
    <cfRule type="cellIs" dxfId="107" priority="32" operator="greaterThan">
      <formula>$E$138</formula>
    </cfRule>
  </conditionalFormatting>
  <conditionalFormatting sqref="E141:E144">
    <cfRule type="cellIs" dxfId="106" priority="21" operator="greaterThan">
      <formula>$E$147</formula>
    </cfRule>
  </conditionalFormatting>
  <conditionalFormatting sqref="E150:E151">
    <cfRule type="cellIs" dxfId="105" priority="9" operator="greaterThan">
      <formula>" 3,599 $E$154"</formula>
    </cfRule>
  </conditionalFormatting>
  <conditionalFormatting sqref="F4:F10">
    <cfRule type="cellIs" dxfId="104" priority="141" operator="greaterThan">
      <formula>$F$13</formula>
    </cfRule>
  </conditionalFormatting>
  <conditionalFormatting sqref="F16:F25">
    <cfRule type="cellIs" dxfId="103" priority="130" operator="greaterThan">
      <formula>$F$28</formula>
    </cfRule>
  </conditionalFormatting>
  <conditionalFormatting sqref="F31:F43">
    <cfRule type="cellIs" dxfId="102" priority="119" operator="greaterThan">
      <formula>$F$46</formula>
    </cfRule>
  </conditionalFormatting>
  <conditionalFormatting sqref="F49:F60">
    <cfRule type="cellIs" dxfId="101" priority="108" operator="greaterThan">
      <formula>$F$63</formula>
    </cfRule>
  </conditionalFormatting>
  <conditionalFormatting sqref="F66:F71">
    <cfRule type="cellIs" dxfId="100" priority="97" operator="greaterThan">
      <formula>$F$74</formula>
    </cfRule>
  </conditionalFormatting>
  <conditionalFormatting sqref="F77:F82">
    <cfRule type="cellIs" dxfId="99" priority="86" operator="greaterThan">
      <formula>$F$85</formula>
    </cfRule>
  </conditionalFormatting>
  <conditionalFormatting sqref="F88:F92">
    <cfRule type="cellIs" dxfId="98" priority="75" operator="greaterThan">
      <formula>$F$95</formula>
    </cfRule>
  </conditionalFormatting>
  <conditionalFormatting sqref="F98:F103">
    <cfRule type="cellIs" dxfId="97" priority="64" operator="greaterThan">
      <formula>$F$106</formula>
    </cfRule>
  </conditionalFormatting>
  <conditionalFormatting sqref="F109:F113">
    <cfRule type="cellIs" dxfId="96" priority="53" operator="greaterThan">
      <formula>$F$116</formula>
    </cfRule>
  </conditionalFormatting>
  <conditionalFormatting sqref="F119:F125">
    <cfRule type="cellIs" dxfId="95" priority="42" operator="greaterThan">
      <formula>$F$128</formula>
    </cfRule>
  </conditionalFormatting>
  <conditionalFormatting sqref="F131:F135">
    <cfRule type="cellIs" dxfId="94" priority="31" operator="greaterThan">
      <formula>$F$138</formula>
    </cfRule>
  </conditionalFormatting>
  <conditionalFormatting sqref="F141:F144">
    <cfRule type="cellIs" dxfId="93" priority="20" operator="greaterThan">
      <formula>$F$147</formula>
    </cfRule>
  </conditionalFormatting>
  <conditionalFormatting sqref="F150:F151">
    <cfRule type="cellIs" dxfId="92" priority="8" operator="greaterThan">
      <formula>$F$154</formula>
    </cfRule>
  </conditionalFormatting>
  <conditionalFormatting sqref="G4:G10">
    <cfRule type="cellIs" dxfId="91" priority="140" operator="greaterThan">
      <formula>$G$13</formula>
    </cfRule>
  </conditionalFormatting>
  <conditionalFormatting sqref="G16:G25">
    <cfRule type="cellIs" dxfId="90" priority="129" operator="greaterThan">
      <formula>$G$28</formula>
    </cfRule>
  </conditionalFormatting>
  <conditionalFormatting sqref="G31:G43">
    <cfRule type="cellIs" dxfId="89" priority="118" operator="greaterThan">
      <formula>$G$46</formula>
    </cfRule>
  </conditionalFormatting>
  <conditionalFormatting sqref="G49:G60">
    <cfRule type="cellIs" dxfId="88" priority="107" operator="greaterThan">
      <formula>$G$63</formula>
    </cfRule>
  </conditionalFormatting>
  <conditionalFormatting sqref="G66:G71">
    <cfRule type="cellIs" dxfId="87" priority="96" operator="greaterThan">
      <formula>$G$74</formula>
    </cfRule>
  </conditionalFormatting>
  <conditionalFormatting sqref="G77:G82">
    <cfRule type="cellIs" dxfId="86" priority="85" operator="greaterThan">
      <formula>$G$85</formula>
    </cfRule>
  </conditionalFormatting>
  <conditionalFormatting sqref="G88:G92">
    <cfRule type="cellIs" dxfId="85" priority="74" operator="greaterThan">
      <formula>$G$95</formula>
    </cfRule>
  </conditionalFormatting>
  <conditionalFormatting sqref="G98:G103">
    <cfRule type="cellIs" dxfId="84" priority="63" operator="greaterThan">
      <formula>$G$106</formula>
    </cfRule>
  </conditionalFormatting>
  <conditionalFormatting sqref="G109:G113">
    <cfRule type="cellIs" dxfId="83" priority="52" operator="greaterThan">
      <formula>$G$116</formula>
    </cfRule>
  </conditionalFormatting>
  <conditionalFormatting sqref="G119:G125">
    <cfRule type="cellIs" dxfId="82" priority="41" operator="greaterThan">
      <formula>$G$128</formula>
    </cfRule>
  </conditionalFormatting>
  <conditionalFormatting sqref="G131:G135">
    <cfRule type="cellIs" dxfId="81" priority="30" operator="greaterThan">
      <formula>$G$138</formula>
    </cfRule>
  </conditionalFormatting>
  <conditionalFormatting sqref="G141:G144">
    <cfRule type="cellIs" dxfId="80" priority="19" operator="greaterThan">
      <formula>$G$147</formula>
    </cfRule>
  </conditionalFormatting>
  <conditionalFormatting sqref="G150:G151">
    <cfRule type="cellIs" dxfId="79" priority="7" operator="greaterThan">
      <formula>$G$154</formula>
    </cfRule>
  </conditionalFormatting>
  <conditionalFormatting sqref="H4:H10">
    <cfRule type="cellIs" dxfId="78" priority="139" operator="greaterThan">
      <formula>$H$13</formula>
    </cfRule>
  </conditionalFormatting>
  <conditionalFormatting sqref="H16:H25">
    <cfRule type="cellIs" dxfId="77" priority="128" operator="greaterThan">
      <formula>$H$28</formula>
    </cfRule>
  </conditionalFormatting>
  <conditionalFormatting sqref="H31:H43">
    <cfRule type="cellIs" dxfId="76" priority="117" operator="greaterThan">
      <formula>$H$46</formula>
    </cfRule>
  </conditionalFormatting>
  <conditionalFormatting sqref="H49:H60">
    <cfRule type="cellIs" dxfId="75" priority="106" operator="greaterThan">
      <formula>$H$63</formula>
    </cfRule>
  </conditionalFormatting>
  <conditionalFormatting sqref="H66:H71">
    <cfRule type="cellIs" dxfId="74" priority="95" operator="greaterThan">
      <formula>$H$74</formula>
    </cfRule>
  </conditionalFormatting>
  <conditionalFormatting sqref="H77:H82">
    <cfRule type="cellIs" dxfId="73" priority="84" operator="greaterThan">
      <formula>$H$85</formula>
    </cfRule>
  </conditionalFormatting>
  <conditionalFormatting sqref="H88:H92">
    <cfRule type="cellIs" dxfId="72" priority="73" operator="greaterThan">
      <formula>$H$95</formula>
    </cfRule>
  </conditionalFormatting>
  <conditionalFormatting sqref="H98:H103">
    <cfRule type="cellIs" dxfId="71" priority="62" operator="greaterThan">
      <formula>$H$106</formula>
    </cfRule>
  </conditionalFormatting>
  <conditionalFormatting sqref="H109:H113">
    <cfRule type="cellIs" dxfId="70" priority="51" operator="greaterThan">
      <formula>$H$116</formula>
    </cfRule>
  </conditionalFormatting>
  <conditionalFormatting sqref="H119:H125">
    <cfRule type="cellIs" dxfId="69" priority="40" operator="greaterThan">
      <formula>$H$128</formula>
    </cfRule>
  </conditionalFormatting>
  <conditionalFormatting sqref="H131:H135">
    <cfRule type="cellIs" dxfId="68" priority="29" operator="greaterThan">
      <formula>$H$138</formula>
    </cfRule>
  </conditionalFormatting>
  <conditionalFormatting sqref="H141:H144">
    <cfRule type="cellIs" dxfId="67" priority="18" operator="greaterThan">
      <formula>$H$147</formula>
    </cfRule>
  </conditionalFormatting>
  <conditionalFormatting sqref="H150:H151">
    <cfRule type="cellIs" dxfId="66" priority="6" operator="greaterThan">
      <formula>$H$154</formula>
    </cfRule>
  </conditionalFormatting>
  <conditionalFormatting sqref="I4:I10">
    <cfRule type="cellIs" dxfId="65" priority="138" operator="greaterThan">
      <formula>$I$13</formula>
    </cfRule>
  </conditionalFormatting>
  <conditionalFormatting sqref="I16:I25">
    <cfRule type="cellIs" dxfId="64" priority="127" operator="greaterThan">
      <formula>$I$28</formula>
    </cfRule>
  </conditionalFormatting>
  <conditionalFormatting sqref="I31:I43">
    <cfRule type="cellIs" dxfId="63" priority="116" operator="greaterThan">
      <formula>$I$46</formula>
    </cfRule>
  </conditionalFormatting>
  <conditionalFormatting sqref="I49:I60">
    <cfRule type="cellIs" dxfId="62" priority="105" operator="greaterThan">
      <formula>$I$63</formula>
    </cfRule>
  </conditionalFormatting>
  <conditionalFormatting sqref="I66:I71">
    <cfRule type="cellIs" dxfId="61" priority="94" operator="greaterThan">
      <formula>$I$74</formula>
    </cfRule>
  </conditionalFormatting>
  <conditionalFormatting sqref="I77:I82">
    <cfRule type="cellIs" dxfId="60" priority="83" operator="greaterThan">
      <formula>$I$85</formula>
    </cfRule>
  </conditionalFormatting>
  <conditionalFormatting sqref="I88:I92">
    <cfRule type="cellIs" dxfId="59" priority="72" operator="greaterThan">
      <formula>$I$95</formula>
    </cfRule>
  </conditionalFormatting>
  <conditionalFormatting sqref="I98:I103">
    <cfRule type="cellIs" dxfId="58" priority="61" operator="greaterThan">
      <formula>$I$106</formula>
    </cfRule>
  </conditionalFormatting>
  <conditionalFormatting sqref="I109:I113">
    <cfRule type="cellIs" dxfId="57" priority="50" operator="greaterThan">
      <formula>$I$116</formula>
    </cfRule>
  </conditionalFormatting>
  <conditionalFormatting sqref="I119:I125">
    <cfRule type="cellIs" dxfId="56" priority="39" operator="greaterThan">
      <formula>$I$128</formula>
    </cfRule>
  </conditionalFormatting>
  <conditionalFormatting sqref="I131:I135">
    <cfRule type="cellIs" dxfId="55" priority="28" operator="greaterThan">
      <formula>$I$138</formula>
    </cfRule>
  </conditionalFormatting>
  <conditionalFormatting sqref="I141:I144">
    <cfRule type="cellIs" dxfId="54" priority="17" operator="greaterThan">
      <formula>$I$147</formula>
    </cfRule>
  </conditionalFormatting>
  <conditionalFormatting sqref="I150:I151">
    <cfRule type="cellIs" dxfId="53" priority="5" operator="greaterThan">
      <formula>$I$154</formula>
    </cfRule>
  </conditionalFormatting>
  <conditionalFormatting sqref="J4:J10">
    <cfRule type="cellIs" dxfId="52" priority="137" operator="greaterThan">
      <formula>$J$13</formula>
    </cfRule>
  </conditionalFormatting>
  <conditionalFormatting sqref="J16:J25">
    <cfRule type="cellIs" dxfId="51" priority="126" operator="greaterThan">
      <formula>$J$28</formula>
    </cfRule>
  </conditionalFormatting>
  <conditionalFormatting sqref="J31:J43">
    <cfRule type="cellIs" dxfId="50" priority="115" operator="greaterThan">
      <formula>$J$46</formula>
    </cfRule>
  </conditionalFormatting>
  <conditionalFormatting sqref="J49:J60">
    <cfRule type="cellIs" dxfId="49" priority="104" operator="greaterThan">
      <formula>$J$63</formula>
    </cfRule>
  </conditionalFormatting>
  <conditionalFormatting sqref="J66:J71">
    <cfRule type="cellIs" dxfId="48" priority="93" operator="greaterThan">
      <formula>$J$74</formula>
    </cfRule>
  </conditionalFormatting>
  <conditionalFormatting sqref="J77:J82">
    <cfRule type="cellIs" dxfId="47" priority="82" operator="greaterThan">
      <formula>$J$85</formula>
    </cfRule>
  </conditionalFormatting>
  <conditionalFormatting sqref="J88:J92">
    <cfRule type="cellIs" dxfId="46" priority="71" operator="greaterThan">
      <formula>$J$95</formula>
    </cfRule>
  </conditionalFormatting>
  <conditionalFormatting sqref="J98:J103">
    <cfRule type="cellIs" dxfId="45" priority="60" operator="greaterThan">
      <formula>$J$106</formula>
    </cfRule>
  </conditionalFormatting>
  <conditionalFormatting sqref="J109:J113">
    <cfRule type="cellIs" dxfId="44" priority="49" operator="greaterThan">
      <formula>$J$116</formula>
    </cfRule>
  </conditionalFormatting>
  <conditionalFormatting sqref="J119:J125">
    <cfRule type="cellIs" dxfId="43" priority="38" operator="greaterThan">
      <formula>$J$128</formula>
    </cfRule>
  </conditionalFormatting>
  <conditionalFormatting sqref="J131:J135">
    <cfRule type="cellIs" dxfId="42" priority="27" operator="greaterThan">
      <formula>$J$138</formula>
    </cfRule>
  </conditionalFormatting>
  <conditionalFormatting sqref="J141:J144">
    <cfRule type="cellIs" dxfId="41" priority="16" operator="greaterThan">
      <formula>$J$147</formula>
    </cfRule>
  </conditionalFormatting>
  <conditionalFormatting sqref="J150">
    <cfRule type="cellIs" dxfId="40" priority="4" operator="greaterThan">
      <formula>$J$154</formula>
    </cfRule>
  </conditionalFormatting>
  <conditionalFormatting sqref="K4:K10">
    <cfRule type="cellIs" dxfId="39" priority="136" operator="greaterThan">
      <formula>$K$13</formula>
    </cfRule>
  </conditionalFormatting>
  <conditionalFormatting sqref="K16:K25">
    <cfRule type="cellIs" dxfId="38" priority="125" operator="greaterThan">
      <formula>$K$28</formula>
    </cfRule>
  </conditionalFormatting>
  <conditionalFormatting sqref="K31:K43">
    <cfRule type="cellIs" dxfId="37" priority="114" operator="greaterThan">
      <formula>$K$46</formula>
    </cfRule>
  </conditionalFormatting>
  <conditionalFormatting sqref="K49:K60">
    <cfRule type="cellIs" dxfId="36" priority="103" operator="greaterThan">
      <formula>$K$63</formula>
    </cfRule>
  </conditionalFormatting>
  <conditionalFormatting sqref="K66:K71">
    <cfRule type="cellIs" dxfId="35" priority="92" operator="greaterThan">
      <formula>$K$74</formula>
    </cfRule>
  </conditionalFormatting>
  <conditionalFormatting sqref="K77:K82">
    <cfRule type="cellIs" dxfId="34" priority="81" operator="greaterThan">
      <formula>$K$85</formula>
    </cfRule>
  </conditionalFormatting>
  <conditionalFormatting sqref="K88:K92">
    <cfRule type="cellIs" dxfId="33" priority="70" operator="greaterThan">
      <formula>$K$95</formula>
    </cfRule>
  </conditionalFormatting>
  <conditionalFormatting sqref="K98:K103">
    <cfRule type="cellIs" dxfId="32" priority="59" operator="greaterThan">
      <formula>$K$106</formula>
    </cfRule>
  </conditionalFormatting>
  <conditionalFormatting sqref="K109:K113">
    <cfRule type="cellIs" dxfId="31" priority="48" operator="greaterThan">
      <formula>$K$116</formula>
    </cfRule>
  </conditionalFormatting>
  <conditionalFormatting sqref="K119:K125">
    <cfRule type="cellIs" dxfId="30" priority="37" operator="greaterThan">
      <formula>$K$128</formula>
    </cfRule>
  </conditionalFormatting>
  <conditionalFormatting sqref="K131:K135">
    <cfRule type="cellIs" dxfId="29" priority="26" operator="greaterThan">
      <formula>$K$138</formula>
    </cfRule>
  </conditionalFormatting>
  <conditionalFormatting sqref="K141:K144">
    <cfRule type="cellIs" dxfId="28" priority="15" operator="greaterThan">
      <formula>$K$147</formula>
    </cfRule>
  </conditionalFormatting>
  <conditionalFormatting sqref="K150:K151">
    <cfRule type="cellIs" dxfId="27" priority="3" operator="greaterThan">
      <formula>$K$154</formula>
    </cfRule>
  </conditionalFormatting>
  <conditionalFormatting sqref="L4:L10">
    <cfRule type="cellIs" dxfId="26" priority="135" operator="greaterThan">
      <formula>$L$13</formula>
    </cfRule>
  </conditionalFormatting>
  <conditionalFormatting sqref="L16:L25">
    <cfRule type="cellIs" dxfId="25" priority="124" operator="greaterThan">
      <formula>$L$28</formula>
    </cfRule>
  </conditionalFormatting>
  <conditionalFormatting sqref="L31:L43">
    <cfRule type="cellIs" dxfId="24" priority="113" operator="greaterThan">
      <formula>$L$46</formula>
    </cfRule>
  </conditionalFormatting>
  <conditionalFormatting sqref="L49:L60">
    <cfRule type="cellIs" dxfId="23" priority="102" operator="greaterThan">
      <formula>$L$63</formula>
    </cfRule>
  </conditionalFormatting>
  <conditionalFormatting sqref="L66:L71">
    <cfRule type="cellIs" dxfId="22" priority="91" operator="greaterThan">
      <formula>$L$74</formula>
    </cfRule>
  </conditionalFormatting>
  <conditionalFormatting sqref="L77:L82">
    <cfRule type="cellIs" dxfId="21" priority="80" operator="greaterThan">
      <formula>$L$85</formula>
    </cfRule>
  </conditionalFormatting>
  <conditionalFormatting sqref="L88:L92">
    <cfRule type="cellIs" dxfId="20" priority="69" operator="greaterThan">
      <formula>$L$95</formula>
    </cfRule>
  </conditionalFormatting>
  <conditionalFormatting sqref="L98:L103">
    <cfRule type="cellIs" dxfId="19" priority="58" operator="greaterThan">
      <formula>$L$106</formula>
    </cfRule>
  </conditionalFormatting>
  <conditionalFormatting sqref="L109:L113">
    <cfRule type="cellIs" dxfId="18" priority="47" operator="greaterThan">
      <formula>$L$116</formula>
    </cfRule>
  </conditionalFormatting>
  <conditionalFormatting sqref="L119:L125">
    <cfRule type="cellIs" dxfId="17" priority="36" operator="greaterThan">
      <formula>$L$128</formula>
    </cfRule>
  </conditionalFormatting>
  <conditionalFormatting sqref="L131:L135">
    <cfRule type="cellIs" dxfId="16" priority="25" operator="greaterThan">
      <formula>$L$138</formula>
    </cfRule>
  </conditionalFormatting>
  <conditionalFormatting sqref="L141:L144">
    <cfRule type="cellIs" dxfId="15" priority="14" operator="greaterThan">
      <formula>$L$147</formula>
    </cfRule>
  </conditionalFormatting>
  <conditionalFormatting sqref="L150:L151">
    <cfRule type="cellIs" dxfId="14" priority="2" operator="greaterThan">
      <formula>$L$154</formula>
    </cfRule>
  </conditionalFormatting>
  <conditionalFormatting sqref="M4:M10">
    <cfRule type="cellIs" dxfId="13" priority="134" operator="greaterThan">
      <formula>$M$13</formula>
    </cfRule>
  </conditionalFormatting>
  <conditionalFormatting sqref="M16:M25">
    <cfRule type="cellIs" dxfId="12" priority="123" operator="greaterThan">
      <formula>$M$28</formula>
    </cfRule>
  </conditionalFormatting>
  <conditionalFormatting sqref="M31:M43">
    <cfRule type="cellIs" dxfId="11" priority="112" operator="greaterThan">
      <formula>$M$46</formula>
    </cfRule>
  </conditionalFormatting>
  <conditionalFormatting sqref="M49:M60">
    <cfRule type="cellIs" dxfId="10" priority="101" operator="greaterThan">
      <formula>$M$63</formula>
    </cfRule>
  </conditionalFormatting>
  <conditionalFormatting sqref="M66:M71">
    <cfRule type="cellIs" dxfId="9" priority="90" operator="greaterThan">
      <formula>$M$74</formula>
    </cfRule>
  </conditionalFormatting>
  <conditionalFormatting sqref="M77:M82">
    <cfRule type="cellIs" dxfId="8" priority="79" operator="greaterThan">
      <formula>$M$85</formula>
    </cfRule>
  </conditionalFormatting>
  <conditionalFormatting sqref="M88:M92">
    <cfRule type="cellIs" dxfId="7" priority="68" operator="greaterThan">
      <formula>$M$95</formula>
    </cfRule>
  </conditionalFormatting>
  <conditionalFormatting sqref="M98:M103">
    <cfRule type="cellIs" dxfId="6" priority="57" operator="greaterThan">
      <formula>$M$106</formula>
    </cfRule>
  </conditionalFormatting>
  <conditionalFormatting sqref="M109:M113">
    <cfRule type="cellIs" dxfId="5" priority="46" operator="greaterThan">
      <formula>$M$116</formula>
    </cfRule>
  </conditionalFormatting>
  <conditionalFormatting sqref="M119:M125">
    <cfRule type="cellIs" dxfId="4" priority="35" operator="greaterThan">
      <formula>$M$128</formula>
    </cfRule>
  </conditionalFormatting>
  <conditionalFormatting sqref="M131:M135">
    <cfRule type="cellIs" dxfId="3" priority="24" operator="greaterThan">
      <formula>$M$138</formula>
    </cfRule>
  </conditionalFormatting>
  <conditionalFormatting sqref="M141:M144">
    <cfRule type="cellIs" dxfId="2" priority="13" operator="greaterThan">
      <formula>$M$147</formula>
    </cfRule>
  </conditionalFormatting>
  <conditionalFormatting sqref="M150:M151">
    <cfRule type="cellIs" dxfId="1" priority="1" operator="greaterThan">
      <formula>$M$154</formula>
    </cfRule>
  </conditionalFormatting>
  <conditionalFormatting sqref="AM1:AW1048576">
    <cfRule type="containsText" dxfId="0" priority="145" operator="containsText" text="Not OK">
      <formula>NOT(ISERROR(SEARCH("Not OK",AM1)))</formula>
    </cfRule>
  </conditionalFormatting>
  <pageMargins left="0.7" right="0.7" top="0.75" bottom="0.75" header="0.3" footer="0.3"/>
  <pageSetup paperSize="9" scale="61" orientation="landscape" r:id="rId1"/>
  <rowBreaks count="2" manualBreakCount="2">
    <brk id="46" max="16383" man="1"/>
    <brk id="104" max="16383" man="1"/>
  </rowBreaks>
  <colBreaks count="3" manualBreakCount="3">
    <brk id="13" max="1048575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R109"/>
  <sheetViews>
    <sheetView zoomScale="70" zoomScaleNormal="70" workbookViewId="0">
      <selection activeCell="R36" sqref="R36"/>
    </sheetView>
  </sheetViews>
  <sheetFormatPr defaultRowHeight="14.4"/>
  <cols>
    <col min="1" max="1" width="26.109375" style="11" customWidth="1"/>
    <col min="2" max="3" width="16.5546875" style="11" customWidth="1"/>
    <col min="4" max="8" width="13.5546875" style="11" customWidth="1"/>
    <col min="9" max="9" width="25.441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1409</v>
      </c>
      <c r="B1" s="24"/>
      <c r="C1" s="24"/>
      <c r="D1" s="24"/>
      <c r="E1" s="24"/>
      <c r="F1" s="24"/>
      <c r="G1" s="24"/>
      <c r="H1" s="24"/>
      <c r="I1" s="24" t="s">
        <v>1408</v>
      </c>
      <c r="J1" s="24"/>
      <c r="K1" s="25"/>
      <c r="L1" s="24"/>
      <c r="M1" s="24"/>
      <c r="N1" s="24"/>
      <c r="O1" s="24"/>
      <c r="P1" s="25"/>
    </row>
    <row r="2" spans="1:18">
      <c r="A2" s="430" t="s">
        <v>51</v>
      </c>
      <c r="B2" s="439" t="s">
        <v>134</v>
      </c>
      <c r="C2" s="440"/>
      <c r="D2" s="440"/>
      <c r="E2" s="440"/>
      <c r="F2" s="440"/>
      <c r="G2" s="440"/>
      <c r="H2" s="441"/>
      <c r="I2" s="430" t="s">
        <v>51</v>
      </c>
      <c r="J2" s="439" t="s">
        <v>4</v>
      </c>
      <c r="K2" s="440"/>
      <c r="L2" s="440"/>
      <c r="M2" s="440"/>
      <c r="N2" s="440"/>
      <c r="O2" s="440"/>
      <c r="P2" s="441"/>
    </row>
    <row r="3" spans="1:18">
      <c r="A3" s="430"/>
      <c r="B3" s="12" t="s">
        <v>136</v>
      </c>
      <c r="C3" s="13" t="s">
        <v>137</v>
      </c>
      <c r="D3" s="12" t="s">
        <v>138</v>
      </c>
      <c r="E3" s="12" t="s">
        <v>139</v>
      </c>
      <c r="F3" s="12" t="s">
        <v>140</v>
      </c>
      <c r="G3" s="12" t="s">
        <v>141</v>
      </c>
      <c r="H3" s="12" t="s">
        <v>142</v>
      </c>
      <c r="I3" s="430"/>
      <c r="J3" s="12" t="s">
        <v>136</v>
      </c>
      <c r="K3" s="13" t="s">
        <v>137</v>
      </c>
      <c r="L3" s="12" t="s">
        <v>138</v>
      </c>
      <c r="M3" s="12" t="s">
        <v>139</v>
      </c>
      <c r="N3" s="12" t="s">
        <v>140</v>
      </c>
      <c r="O3" s="12" t="s">
        <v>141</v>
      </c>
      <c r="P3" s="12" t="s">
        <v>142</v>
      </c>
    </row>
    <row r="4" spans="1:18">
      <c r="A4" s="251" t="str">
        <f>+'9.รายได้(แยกกลุ่ม)'!B10</f>
        <v>วังยาง,รพช.</v>
      </c>
      <c r="B4" s="381">
        <f>+'9.รายได้(แยกกลุ่ม)'!C10</f>
        <v>531.36316518894716</v>
      </c>
      <c r="C4" s="381">
        <f>+'9.รายได้(แยกกลุ่ม)'!D10</f>
        <v>189.60296548162177</v>
      </c>
      <c r="D4" s="381">
        <f>+'9.รายได้(แยกกลุ่ม)'!E10</f>
        <v>595.81365625000001</v>
      </c>
      <c r="E4" s="381">
        <f>+'9.รายได้(แยกกลุ่ม)'!F10</f>
        <v>1182.7634628571429</v>
      </c>
      <c r="F4" s="381">
        <f>+'9.รายได้(แยกกลุ่ม)'!G10</f>
        <v>6.5892332051572042</v>
      </c>
      <c r="G4" s="381">
        <f>+'9.รายได้(แยกกลุ่ม)'!H10</f>
        <v>10.520621277237428</v>
      </c>
      <c r="H4" s="381">
        <f>+'9.รายได้(แยกกลุ่ม)'!I10</f>
        <v>366.33080829818368</v>
      </c>
      <c r="I4" s="16" t="str">
        <f>+'9.รายได้(แยกกลุ่ม)'!R10</f>
        <v>วังยาง,รพช.</v>
      </c>
      <c r="J4" s="256">
        <f>+'9.รายได้(แยกกลุ่ม)'!S10</f>
        <v>2.1349158193581502E-2</v>
      </c>
      <c r="K4" s="256">
        <f>+'9.รายได้(แยกกลุ่ม)'!T10</f>
        <v>-0.18846306474957067</v>
      </c>
      <c r="L4" s="256">
        <f>+'9.รายได้(แยกกลุ่ม)'!U10</f>
        <v>0.39536464038966174</v>
      </c>
      <c r="M4" s="256">
        <f>+'9.รายได้(แยกกลุ่ม)'!V10</f>
        <v>-0.5319993036469941</v>
      </c>
      <c r="N4" s="256">
        <f>+'9.รายได้(แยกกลุ่ม)'!W10</f>
        <v>0.10634304762165128</v>
      </c>
      <c r="O4" s="256">
        <f>+'9.รายได้(แยกกลุ่ม)'!X10</f>
        <v>-0.57612767990697034</v>
      </c>
      <c r="P4" s="256">
        <f>+'9.รายได้(แยกกลุ่ม)'!Y10</f>
        <v>-0.34367386138375189</v>
      </c>
      <c r="R4" s="252"/>
    </row>
    <row r="5" spans="1:18">
      <c r="A5" s="251" t="str">
        <f>+'9.รายได้(แยกกลุ่ม)'!B20</f>
        <v>นาทม,รพช.</v>
      </c>
      <c r="B5" s="381">
        <f>+'9.รายได้(แยกกลุ่ม)'!C20</f>
        <v>514.37306843907822</v>
      </c>
      <c r="C5" s="381">
        <f>+'9.รายได้(แยกกลุ่ม)'!D20</f>
        <v>404.75197828989377</v>
      </c>
      <c r="D5" s="381">
        <f>+'9.รายได้(แยกกลุ่ม)'!E20</f>
        <v>310.16393673110719</v>
      </c>
      <c r="E5" s="381">
        <f>+'9.รายได้(แยกกลุ่ม)'!F20</f>
        <v>618.77884322678835</v>
      </c>
      <c r="F5" s="381">
        <f>+'9.รายได้(แยกกลุ่ม)'!G20</f>
        <v>4.5722919937205653</v>
      </c>
      <c r="G5" s="381">
        <f>+'9.รายได้(แยกกลุ่ม)'!H20</f>
        <v>12.662820512820513</v>
      </c>
      <c r="H5" s="381">
        <f>+'9.รายได้(แยกกลุ่ม)'!I20</f>
        <v>531.92377082486803</v>
      </c>
      <c r="I5" s="16" t="str">
        <f>+'9.รายได้(แยกกลุ่ม)'!R20</f>
        <v>นาทม,รพช.</v>
      </c>
      <c r="J5" s="256">
        <f>+'9.รายได้(แยกกลุ่ม)'!S20</f>
        <v>-4.4941426394274807E-2</v>
      </c>
      <c r="K5" s="256">
        <f>+'9.รายได้(แยกกลุ่ม)'!T20</f>
        <v>1.7644316294634961</v>
      </c>
      <c r="L5" s="256">
        <f>+'9.รายได้(แยกกลุ่ม)'!U20</f>
        <v>0.28310260314812874</v>
      </c>
      <c r="M5" s="256">
        <f>+'9.รายได้(แยกกลุ่ม)'!V20</f>
        <v>-0.3569550281008132</v>
      </c>
      <c r="N5" s="256">
        <f>+'9.รายได้(แยกกลุ่ม)'!W20</f>
        <v>-0.20129367701355055</v>
      </c>
      <c r="O5" s="256">
        <f>+'9.รายได้(แยกกลุ่ม)'!X20</f>
        <v>-0.35168266915997676</v>
      </c>
      <c r="P5" s="256">
        <f>+'9.รายได้(แยกกลุ่ม)'!Y20</f>
        <v>0.57719298308565026</v>
      </c>
    </row>
    <row r="6" spans="1:18">
      <c r="A6" s="255" t="str">
        <f>+'9.รายได้(แยกกลุ่ม)'!B41</f>
        <v>ปลาปาก,รพช.</v>
      </c>
      <c r="B6" s="385">
        <f>+'9.รายได้(แยกกลุ่ม)'!C41</f>
        <v>361.06412473073624</v>
      </c>
      <c r="C6" s="382">
        <f>+'9.รายได้(แยกกลุ่ม)'!D41</f>
        <v>169.31953154602786</v>
      </c>
      <c r="D6" s="382">
        <f>+'9.รายได้(แยกกลุ่ม)'!E41</f>
        <v>164.87201520912549</v>
      </c>
      <c r="E6" s="382">
        <f>+'9.รายได้(แยกกลุ่ม)'!F41</f>
        <v>824.94649567168949</v>
      </c>
      <c r="F6" s="382">
        <f>+'9.รายได้(แยกกลุ่ม)'!G41</f>
        <v>2.1643841954288887</v>
      </c>
      <c r="G6" s="385">
        <f>+'9.รายได้(แยกกลุ่ม)'!H41</f>
        <v>8.4705885074488751</v>
      </c>
      <c r="H6" s="385">
        <f>+'9.รายได้(แยกกลุ่ม)'!I41</f>
        <v>243.49226233422436</v>
      </c>
      <c r="I6" s="16" t="str">
        <f>+'9.รายได้(แยกกลุ่ม)'!R41</f>
        <v>ปลาปาก,รพช.</v>
      </c>
      <c r="J6" s="256">
        <f>+'9.รายได้(แยกกลุ่ม)'!S41</f>
        <v>-0.24545341996596856</v>
      </c>
      <c r="K6" s="256">
        <f>+'9.รายได้(แยกกลุ่ม)'!T41</f>
        <v>0.75303002300994137</v>
      </c>
      <c r="L6" s="256">
        <f>+'9.รายได้(แยกกลุ่ม)'!U41</f>
        <v>-0.43357887485607111</v>
      </c>
      <c r="M6" s="256">
        <f>+'9.รายได้(แยกกลุ่ม)'!V41</f>
        <v>-0.18720363584070437</v>
      </c>
      <c r="N6" s="256">
        <f>+'9.รายได้(แยกกลุ่ม)'!W41</f>
        <v>-0.32464152159701742</v>
      </c>
      <c r="O6" s="256">
        <f>+'9.รายได้(แยกกลุ่ม)'!X41</f>
        <v>-0.48428288692732507</v>
      </c>
      <c r="P6" s="256">
        <f>+'9.รายได้(แยกกลุ่ม)'!Y41</f>
        <v>-0.24851626901036444</v>
      </c>
    </row>
    <row r="7" spans="1:18">
      <c r="A7" s="255" t="str">
        <f>+'9.รายได้(แยกกลุ่ม)'!B42</f>
        <v>ท่าอุเทน,รพช.</v>
      </c>
      <c r="B7" s="385">
        <f>+'9.รายได้(แยกกลุ่ม)'!C42</f>
        <v>322.24935406315115</v>
      </c>
      <c r="C7" s="385">
        <f>+'9.รายได้(แยกกลุ่ม)'!D42</f>
        <v>45.290940397957549</v>
      </c>
      <c r="D7" s="385">
        <f>+'9.รายได้(แยกกลุ่ม)'!E42</f>
        <v>89.831854471955523</v>
      </c>
      <c r="E7" s="385">
        <f>+'9.รายได้(แยกกลุ่ม)'!F42</f>
        <v>525.70355059599285</v>
      </c>
      <c r="F7" s="385">
        <f>+'9.รายได้(แยกกลุ่ม)'!G42</f>
        <v>0.40698232424218189</v>
      </c>
      <c r="G7" s="382">
        <f>+'9.รายได้(แยกกลุ่ม)'!H42</f>
        <v>12.737413020874991</v>
      </c>
      <c r="H7" s="385">
        <f>+'9.รายได้(แยกกลุ่ม)'!I42</f>
        <v>231.0164987520894</v>
      </c>
      <c r="I7" s="16" t="str">
        <f>+'9.รายได้(แยกกลุ่ม)'!R42</f>
        <v>ท่าอุเทน,รพช.</v>
      </c>
      <c r="J7" s="256">
        <f>+'9.รายได้(แยกกลุ่ม)'!S42</f>
        <v>-0.3265679657100875</v>
      </c>
      <c r="K7" s="256">
        <f>+'9.รายได้(แยกกลุ่ม)'!T42</f>
        <v>-0.5310855306353699</v>
      </c>
      <c r="L7" s="256">
        <f>+'9.รายได้(แยกกลุ่ม)'!U42</f>
        <v>-0.69138085672556016</v>
      </c>
      <c r="M7" s="256">
        <f>+'9.รายได้(แยกกลุ่ม)'!V42</f>
        <v>-0.48203921491642132</v>
      </c>
      <c r="N7" s="256">
        <f>+'9.รายได้(แยกกลุ่ม)'!W42</f>
        <v>-0.87300823771601987</v>
      </c>
      <c r="O7" s="256">
        <f>+'9.รายได้(แยกกลุ่ม)'!X42</f>
        <v>-0.22450466512882997</v>
      </c>
      <c r="P7" s="256">
        <f>+'9.รายได้(แยกกลุ่ม)'!Y42</f>
        <v>-0.28701988827847308</v>
      </c>
    </row>
    <row r="8" spans="1:18">
      <c r="A8" s="255" t="str">
        <f>+'9.รายได้(แยกกลุ่ม)'!B57</f>
        <v>บ้านแพง,รพช.</v>
      </c>
      <c r="B8" s="382">
        <f>+'9.รายได้(แยกกลุ่ม)'!C57</f>
        <v>543.58610517604575</v>
      </c>
      <c r="C8" s="382">
        <f>+'9.รายได้(แยกกลุ่ม)'!D57</f>
        <v>157.28040550707192</v>
      </c>
      <c r="D8" s="385">
        <f>+'9.รายได้(แยกกลุ่ม)'!E57</f>
        <v>183.67584807492193</v>
      </c>
      <c r="E8" s="382">
        <f>+'9.รายได้(แยกกลุ่ม)'!F57</f>
        <v>1175.4979421352893</v>
      </c>
      <c r="F8" s="382">
        <f>+'9.รายได้(แยกกลุ่ม)'!G57</f>
        <v>1.0947288006111535</v>
      </c>
      <c r="G8" s="382">
        <f>+'9.รายได้(แยกกลุ่ม)'!H57</f>
        <v>63.460590560334808</v>
      </c>
      <c r="H8" s="382">
        <f>+'9.รายได้(แยกกลุ่ม)'!I57</f>
        <v>419.15599984953354</v>
      </c>
      <c r="I8" s="16" t="str">
        <f>+'9.รายได้(แยกกลุ่ม)'!R57</f>
        <v>บ้านแพง,รพช.</v>
      </c>
      <c r="J8" s="256">
        <f>+'9.รายได้(แยกกลุ่ม)'!S57</f>
        <v>3.5193270869578283E-2</v>
      </c>
      <c r="K8" s="256">
        <f>+'9.รายได้(แยกกลุ่ม)'!T57</f>
        <v>0.13271573197921216</v>
      </c>
      <c r="L8" s="256">
        <f>+'9.รายได้(แยกกลุ่ม)'!U57</f>
        <v>-0.42280104724634771</v>
      </c>
      <c r="M8" s="256">
        <f>+'9.รายได้(แยกกลุ่ม)'!V57</f>
        <v>0.26417574014013762</v>
      </c>
      <c r="N8" s="256">
        <f>+'9.รายได้(แยกกลุ่ม)'!W57</f>
        <v>-0.72952593843438662</v>
      </c>
      <c r="O8" s="256">
        <f>+'9.รายได้(แยกกลุ่ม)'!X57</f>
        <v>1.1304338136558771</v>
      </c>
      <c r="P8" s="256">
        <f>+'9.รายได้(แยกกลุ่ม)'!Y57</f>
        <v>0.20162252789379345</v>
      </c>
    </row>
    <row r="9" spans="1:18">
      <c r="A9" s="255" t="str">
        <f>+'9.รายได้(แยกกลุ่ม)'!B58</f>
        <v>นาหว้า,รพช.</v>
      </c>
      <c r="B9" s="382">
        <f>+'9.รายได้(แยกกลุ่ม)'!C58</f>
        <v>516.12553174150435</v>
      </c>
      <c r="C9" s="382">
        <f>+'9.รายได้(แยกกลุ่ม)'!D58</f>
        <v>72.37358297340613</v>
      </c>
      <c r="D9" s="382">
        <f>+'9.รายได้(แยกกลุ่ม)'!E58</f>
        <v>235.63527355623103</v>
      </c>
      <c r="E9" s="385">
        <f>+'9.รายได้(แยกกลุ่ม)'!F58</f>
        <v>606.74761025961845</v>
      </c>
      <c r="F9" s="382">
        <f>+'9.รายได้(แยกกลุ่ม)'!G58</f>
        <v>2.089407716883755</v>
      </c>
      <c r="G9" s="382">
        <f>+'9.รายได้(แยกกลุ่ม)'!H58</f>
        <v>18.648482428115017</v>
      </c>
      <c r="H9" s="382">
        <f>+'9.รายได้(แยกกลุ่ม)'!I58</f>
        <v>286.89272648249261</v>
      </c>
      <c r="I9" s="16" t="str">
        <f>+'9.รายได้(แยกกลุ่ม)'!R58</f>
        <v>นาหว้า,รพช.</v>
      </c>
      <c r="J9" s="256">
        <f>+'9.รายได้(แยกกลุ่ม)'!S58</f>
        <v>-1.7102033522815627E-2</v>
      </c>
      <c r="K9" s="256">
        <f>+'9.รายได้(แยกกลุ่ม)'!T58</f>
        <v>-0.47877362250319289</v>
      </c>
      <c r="L9" s="256">
        <f>+'9.รายได้(แยกกลุ่ม)'!U58</f>
        <v>-0.259519231548621</v>
      </c>
      <c r="M9" s="256">
        <f>+'9.รายได้(แยกกลุ่ม)'!V58</f>
        <v>-0.34748026195188864</v>
      </c>
      <c r="N9" s="256">
        <f>+'9.รายได้(แยกกลุ่ม)'!W58</f>
        <v>-0.48377114849212932</v>
      </c>
      <c r="O9" s="256">
        <f>+'9.รายได้(แยกกลุ่ม)'!X58</f>
        <v>-0.37395228775169975</v>
      </c>
      <c r="P9" s="256">
        <f>+'9.รายได้(แยกกลุ่ม)'!Y58</f>
        <v>-0.17754544047088136</v>
      </c>
    </row>
    <row r="10" spans="1:18">
      <c r="A10" s="255" t="str">
        <f>+'9.รายได้(แยกกลุ่ม)'!B70</f>
        <v>เรณูนคร,รพช.</v>
      </c>
      <c r="B10" s="385">
        <f>+'9.รายได้(แยกกลุ่ม)'!C70</f>
        <v>338.1658559688853</v>
      </c>
      <c r="C10" s="382">
        <f>+'9.รายได้(แยกกลุ่ม)'!D70</f>
        <v>171.42989461137947</v>
      </c>
      <c r="D10" s="382">
        <f>+'9.รายได้(แยกกลุ่ม)'!E70</f>
        <v>523.18819634703198</v>
      </c>
      <c r="E10" s="382">
        <f>+'9.รายได้(แยกกลุ่ม)'!F70</f>
        <v>1692.116755244755</v>
      </c>
      <c r="F10" s="385">
        <f>+'9.รายได้(แยกกลุ่ม)'!G70</f>
        <v>3.3903019929411142</v>
      </c>
      <c r="G10" s="382">
        <f>+'9.รายได้(แยกกลุ่ม)'!H70</f>
        <v>16.39057399888544</v>
      </c>
      <c r="H10" s="382">
        <f>+'9.รายได้(แยกกลุ่ม)'!I70</f>
        <v>387.82838247286873</v>
      </c>
      <c r="I10" s="16" t="str">
        <f>+'9.รายได้(แยกกลุ่ม)'!R70</f>
        <v>เรณูนคร,รพช.</v>
      </c>
      <c r="J10" s="256">
        <f>+'9.รายได้(แยกกลุ่ม)'!S70</f>
        <v>-0.24063819682913748</v>
      </c>
      <c r="K10" s="256">
        <f>+'9.รายได้(แยกกลุ่ม)'!T70</f>
        <v>-5.8886836448356107E-3</v>
      </c>
      <c r="L10" s="256">
        <f>+'9.รายได้(แยกกลุ่ม)'!U70</f>
        <v>7.7114032725713988E-2</v>
      </c>
      <c r="M10" s="256">
        <f>+'9.รายได้(แยกกลุ่ม)'!V70</f>
        <v>0.35423343168162869</v>
      </c>
      <c r="N10" s="256">
        <f>+'9.รายได้(แยกกลุ่ม)'!W70</f>
        <v>-0.45196886914367534</v>
      </c>
      <c r="O10" s="256">
        <f>+'9.รายได้(แยกกลุ่ม)'!X70</f>
        <v>-0.29730206584166391</v>
      </c>
      <c r="P10" s="256">
        <f>+'9.รายได้(แยกกลุ่ม)'!Y70</f>
        <v>0.10076020234426725</v>
      </c>
    </row>
    <row r="11" spans="1:18">
      <c r="A11" s="255" t="str">
        <f>+'9.รายได้(แยกกลุ่ม)'!B71</f>
        <v>โพนสวรรค์,รพช.</v>
      </c>
      <c r="B11" s="382">
        <f>+'9.รายได้(แยกกลุ่ม)'!C71</f>
        <v>545.80393853185342</v>
      </c>
      <c r="C11" s="382">
        <f>+'9.รายได้(แยกกลุ่ม)'!D71</f>
        <v>118.49090196809999</v>
      </c>
      <c r="D11" s="382">
        <f>+'9.รายได้(แยกกลุ่ม)'!E71</f>
        <v>239.28411764705882</v>
      </c>
      <c r="E11" s="382">
        <f>+'9.รายได้(แยกกลุ่ม)'!F71</f>
        <v>843.10644844517196</v>
      </c>
      <c r="F11" s="382">
        <f>+'9.รายได้(แยกกลุ่ม)'!G71</f>
        <v>7.3682141017938374</v>
      </c>
      <c r="G11" s="382">
        <f>+'9.รายได้(แยกกลุ่ม)'!H71</f>
        <v>12.43247253454639</v>
      </c>
      <c r="H11" s="385">
        <f>+'9.รายได้(แยกกลุ่ม)'!I71</f>
        <v>263.49476238224048</v>
      </c>
      <c r="I11" s="16" t="str">
        <f>+'9.รายได้(แยกกลุ่ม)'!R71</f>
        <v>โพนสวรรค์,รพช.</v>
      </c>
      <c r="J11" s="256">
        <f>+'9.รายได้(แยกกลุ่ม)'!S71</f>
        <v>0.22561948708222512</v>
      </c>
      <c r="K11" s="256">
        <f>+'9.รายได้(แยกกลุ่ม)'!T71</f>
        <v>-0.31287861549090901</v>
      </c>
      <c r="L11" s="256">
        <f>+'9.รายได้(แยกกลุ่ม)'!U71</f>
        <v>-0.50737367026705504</v>
      </c>
      <c r="M11" s="256">
        <f>+'9.รายได้(แยกกลุ่ม)'!V71</f>
        <v>-0.32524576958895141</v>
      </c>
      <c r="N11" s="256">
        <f>+'9.รายได้(แยกกลุ่ม)'!W71</f>
        <v>0.19104749812997884</v>
      </c>
      <c r="O11" s="256">
        <f>+'9.รายได้(แยกกลุ่ม)'!X71</f>
        <v>-0.46699409263518971</v>
      </c>
      <c r="P11" s="256">
        <f>+'9.รายได้(แยกกลุ่ม)'!Y71</f>
        <v>-0.25213171324091976</v>
      </c>
    </row>
    <row r="12" spans="1:18">
      <c r="A12" s="255" t="str">
        <f>+'9.รายได้(แยกกลุ่ม)'!B82</f>
        <v>นาแก,รพช.</v>
      </c>
      <c r="B12" s="382">
        <f>+'9.รายได้(แยกกลุ่ม)'!C82</f>
        <v>430.33908504665806</v>
      </c>
      <c r="C12" s="382">
        <f>+'9.รายได้(แยกกลุ่ม)'!D82</f>
        <v>101.89294211364843</v>
      </c>
      <c r="D12" s="385">
        <f>+'9.รายได้(แยกกลุ่ม)'!E82</f>
        <v>89.68037140575079</v>
      </c>
      <c r="E12" s="382">
        <f>+'9.รายได้(แยกกลุ่ม)'!F82</f>
        <v>420.12066329966336</v>
      </c>
      <c r="F12" s="382">
        <f>+'9.รายได้(แยกกลุ่ม)'!G82</f>
        <v>3.3124713902694221</v>
      </c>
      <c r="G12" s="382">
        <f>+'9.รายได้(แยกกลุ่ม)'!H82</f>
        <v>12.001144389223123</v>
      </c>
      <c r="H12" s="382">
        <f>+'9.รายได้(แยกกลุ่ม)'!I82</f>
        <v>314.94775187770273</v>
      </c>
      <c r="I12" s="16" t="str">
        <f>+'9.รายได้(แยกกลุ่ม)'!R82</f>
        <v>นาแก,รพช.</v>
      </c>
      <c r="J12" s="256">
        <f>+'9.รายได้(แยกกลุ่ม)'!S82</f>
        <v>-5.5681678372935986E-2</v>
      </c>
      <c r="K12" s="256">
        <f>+'9.รายได้(แยกกลุ่ม)'!T82</f>
        <v>-0.20152861812422698</v>
      </c>
      <c r="L12" s="256">
        <f>+'9.รายได้(แยกกลุ่ม)'!U82</f>
        <v>-0.70926532723646674</v>
      </c>
      <c r="M12" s="256">
        <f>+'9.รายได้(แยกกลุ่ม)'!V82</f>
        <v>-0.45221986643642464</v>
      </c>
      <c r="N12" s="256">
        <f>+'9.รายได้(แยกกลุ่ม)'!W82</f>
        <v>0.20268553288973401</v>
      </c>
      <c r="O12" s="256">
        <f>+'9.รายได้(แยกกลุ่ม)'!X82</f>
        <v>-0.35364975803111071</v>
      </c>
      <c r="P12" s="256">
        <f>+'9.รายได้(แยกกลุ่ม)'!Y82</f>
        <v>0.11844646861112748</v>
      </c>
    </row>
    <row r="13" spans="1:18">
      <c r="A13" s="254" t="str">
        <f>+'9.รายได้(แยกกลุ่ม)'!B113</f>
        <v>ศรีสงคราม,รพช.</v>
      </c>
      <c r="B13" s="382">
        <f>+'9.รายได้(แยกกลุ่ม)'!C113</f>
        <v>473.04564915493489</v>
      </c>
      <c r="C13" s="382">
        <f>+'9.รายได้(แยกกลุ่ม)'!D113</f>
        <v>323.05425451146465</v>
      </c>
      <c r="D13" s="382">
        <f>+'9.รายได้(แยกกลุ่ม)'!E113</f>
        <v>830.68949319213334</v>
      </c>
      <c r="E13" s="382">
        <f>+'9.รายได้(แยกกลุ่ม)'!F113</f>
        <v>1463.100248252591</v>
      </c>
      <c r="F13" s="382">
        <f>+'9.รายได้(แยกกลุ่ม)'!G113</f>
        <v>4.5685602603619584</v>
      </c>
      <c r="G13" s="382">
        <f>+'9.รายได้(แยกกลุ่ม)'!H113</f>
        <v>23.278993680367812</v>
      </c>
      <c r="H13" s="382">
        <f>+'9.รายได้(แยกกลุ่ม)'!I113</f>
        <v>322.35666075311894</v>
      </c>
      <c r="I13" s="16" t="str">
        <f>+'9.รายได้(แยกกลุ่ม)'!R113</f>
        <v>ศรีสงคราม,รพช.</v>
      </c>
      <c r="J13" s="256">
        <f>+'9.รายได้(แยกกลุ่ม)'!S113</f>
        <v>-0.13501594260260194</v>
      </c>
      <c r="K13" s="256">
        <f>+'9.รายได้(แยกกลุ่ม)'!T113</f>
        <v>0.89253979513229387</v>
      </c>
      <c r="L13" s="256">
        <f>+'9.รายได้(แยกกลุ่ม)'!U113</f>
        <v>0.46144676312595145</v>
      </c>
      <c r="M13" s="256">
        <f>+'9.รายได้(แยกกลุ่ม)'!V113</f>
        <v>2.0047253340408563E-2</v>
      </c>
      <c r="N13" s="256">
        <f>+'9.รายได้(แยกกลุ่ม)'!W113</f>
        <v>-0.23939217355682346</v>
      </c>
      <c r="O13" s="256">
        <f>+'9.รายได้(แยกกลุ่ม)'!X113</f>
        <v>-0.2494104207399985</v>
      </c>
      <c r="P13" s="256">
        <f>+'9.รายได้(แยกกลุ่ม)'!Y113</f>
        <v>-4.7022388828156479E-2</v>
      </c>
    </row>
    <row r="14" spans="1:18">
      <c r="A14" s="254" t="str">
        <f>+'9.รายได้(แยกกลุ่ม)'!B125</f>
        <v>สมเด็จพระยุพราชธาตุพนม,รพช.</v>
      </c>
      <c r="B14" s="382">
        <f>+'9.รายได้(แยกกลุ่ม)'!C125</f>
        <v>662.53448078026406</v>
      </c>
      <c r="C14" s="382">
        <f>+'9.รายได้(แยกกลุ่ม)'!D125</f>
        <v>165.16395801694173</v>
      </c>
      <c r="D14" s="382">
        <f>+'9.รายได้(แยกกลุ่ม)'!E125</f>
        <v>368.77304313415118</v>
      </c>
      <c r="E14" s="382">
        <f>+'9.รายได้(แยกกลุ่ม)'!F125</f>
        <v>2636.9575515171182</v>
      </c>
      <c r="F14" s="382">
        <f>+'9.รายได้(แยกกลุ่ม)'!G125</f>
        <v>13.033063614044773</v>
      </c>
      <c r="G14" s="382">
        <f>+'9.รายได้(แยกกลุ่ม)'!H125</f>
        <v>108.53767595914988</v>
      </c>
      <c r="H14" s="382">
        <f>+'9.รายได้(แยกกลุ่ม)'!I125</f>
        <v>376.76930022611452</v>
      </c>
      <c r="I14" s="16" t="str">
        <f>+'9.รายได้(แยกกลุ่ม)'!R125</f>
        <v>สมเด็จพระยุพราชธาตุพนม,รพช.</v>
      </c>
      <c r="J14" s="256">
        <f>+'9.รายได้(แยกกลุ่ม)'!S125</f>
        <v>0.1784306942426328</v>
      </c>
      <c r="K14" s="256">
        <f>+'9.รายได้(แยกกลุ่ม)'!T125</f>
        <v>0.10365198026377268</v>
      </c>
      <c r="L14" s="256">
        <f>+'9.รายได้(แยกกลุ่ม)'!U125</f>
        <v>-0.10843457608954035</v>
      </c>
      <c r="M14" s="256">
        <f>+'9.รายได้(แยกกลุ่ม)'!V125</f>
        <v>0.73909089910363701</v>
      </c>
      <c r="N14" s="256">
        <f>+'9.รายได้(แยกกลุ่ม)'!W125</f>
        <v>0.11907747129988133</v>
      </c>
      <c r="O14" s="256">
        <f>+'9.รายได้(แยกกลุ่ม)'!X125</f>
        <v>1.187496499639549</v>
      </c>
      <c r="P14" s="256">
        <f>+'9.รายได้(แยกกลุ่ม)'!Y125</f>
        <v>0.26071323501146515</v>
      </c>
    </row>
    <row r="15" spans="1:18">
      <c r="A15" s="254" t="str">
        <f>+'9.รายได้(แยกกลุ่ม)'!B144</f>
        <v>นครพนม,รพท.</v>
      </c>
      <c r="B15" s="385">
        <f>+'9.รายได้(แยกกลุ่ม)'!C144</f>
        <v>99.90553732930529</v>
      </c>
      <c r="C15" s="382">
        <f>+'9.รายได้(แยกกลุ่ม)'!D144</f>
        <v>518.09960661415244</v>
      </c>
      <c r="D15" s="382">
        <f>+'9.รายได้(แยกกลุ่ม)'!E144</f>
        <v>1489.9145635168959</v>
      </c>
      <c r="E15" s="382">
        <f>+'9.รายได้(แยกกลุ่ม)'!F144</f>
        <v>5011.5571358702136</v>
      </c>
      <c r="F15" s="382">
        <f>+'9.รายได้(แยกกลุ่ม)'!G144</f>
        <v>46.666462175292487</v>
      </c>
      <c r="G15" s="382">
        <f>+'9.รายได้(แยกกลุ่ม)'!H144</f>
        <v>173.43240424020095</v>
      </c>
      <c r="H15" s="382">
        <f>+'9.รายได้(แยกกลุ่ม)'!I144</f>
        <v>775.54770509237039</v>
      </c>
      <c r="I15" s="16" t="str">
        <f>+'9.รายได้(แยกกลุ่ม)'!R144</f>
        <v>นครพนม,รพท.</v>
      </c>
      <c r="J15" s="256">
        <f>+'9.รายได้(แยกกลุ่ม)'!S144</f>
        <v>-0.84511446408472268</v>
      </c>
      <c r="K15" s="256">
        <f>+'9.รายได้(แยกกลุ่ม)'!T144</f>
        <v>-9.7794624270244726E-2</v>
      </c>
      <c r="L15" s="256">
        <f>+'9.รายได้(แยกกลุ่ม)'!U144</f>
        <v>-0.15851705551521697</v>
      </c>
      <c r="M15" s="256">
        <f>+'9.รายได้(แยกกลุ่ม)'!V144</f>
        <v>0.2103014892086997</v>
      </c>
      <c r="N15" s="256">
        <f>+'9.รายได้(แยกกลุ่ม)'!W144</f>
        <v>0.27329112315579418</v>
      </c>
      <c r="O15" s="256">
        <f>+'9.รายได้(แยกกลุ่ม)'!X144</f>
        <v>-0.17800720221003341</v>
      </c>
      <c r="P15" s="256">
        <f>+'9.รายได้(แยกกลุ่ม)'!Y144</f>
        <v>-1.8440473270039826E-2</v>
      </c>
    </row>
    <row r="17" spans="1:16">
      <c r="A17" s="430" t="s">
        <v>55</v>
      </c>
      <c r="B17" s="439" t="s">
        <v>134</v>
      </c>
      <c r="C17" s="440"/>
      <c r="D17" s="440"/>
      <c r="E17" s="440"/>
      <c r="F17" s="440"/>
      <c r="G17" s="440"/>
      <c r="H17" s="441"/>
      <c r="I17" s="430" t="s">
        <v>55</v>
      </c>
      <c r="J17" s="439" t="s">
        <v>4</v>
      </c>
      <c r="K17" s="440"/>
      <c r="L17" s="440"/>
      <c r="M17" s="440"/>
      <c r="N17" s="440"/>
      <c r="O17" s="440"/>
      <c r="P17" s="441"/>
    </row>
    <row r="18" spans="1:16">
      <c r="A18" s="430"/>
      <c r="B18" s="12" t="s">
        <v>136</v>
      </c>
      <c r="C18" s="13" t="s">
        <v>137</v>
      </c>
      <c r="D18" s="12" t="s">
        <v>138</v>
      </c>
      <c r="E18" s="12" t="s">
        <v>139</v>
      </c>
      <c r="F18" s="12" t="s">
        <v>140</v>
      </c>
      <c r="G18" s="12" t="s">
        <v>141</v>
      </c>
      <c r="H18" s="12" t="s">
        <v>142</v>
      </c>
      <c r="I18" s="430"/>
      <c r="J18" s="12" t="s">
        <v>136</v>
      </c>
      <c r="K18" s="13" t="s">
        <v>137</v>
      </c>
      <c r="L18" s="12" t="s">
        <v>138</v>
      </c>
      <c r="M18" s="12" t="s">
        <v>139</v>
      </c>
      <c r="N18" s="12" t="s">
        <v>140</v>
      </c>
      <c r="O18" s="12" t="s">
        <v>141</v>
      </c>
      <c r="P18" s="12" t="s">
        <v>142</v>
      </c>
    </row>
    <row r="19" spans="1:16">
      <c r="A19" s="255" t="str">
        <f>+'9.รายได้(แยกกลุ่ม)'!B6</f>
        <v>บุ่งคล้า,รพช.</v>
      </c>
      <c r="B19" s="382">
        <f>+'9.รายได้(แยกกลุ่ม)'!C6</f>
        <v>412.28192901652665</v>
      </c>
      <c r="C19" s="382">
        <f>+'9.รายได้(แยกกลุ่ม)'!D6</f>
        <v>411.66868960534634</v>
      </c>
      <c r="D19" s="382">
        <f>+'9.รายได้(แยกกลุ่ม)'!E6</f>
        <v>490.78817948717955</v>
      </c>
      <c r="E19" s="382">
        <f>+'9.รายได้(แยกกลุ่ม)'!F6</f>
        <v>1223.5837050691246</v>
      </c>
      <c r="F19" s="382">
        <f>+'9.รายได้(แยกกลุ่ม)'!G6</f>
        <v>6.2600414408670702</v>
      </c>
      <c r="G19" s="382">
        <f>+'9.รายได้(แยกกลุ่ม)'!H6</f>
        <v>49.838420465412817</v>
      </c>
      <c r="H19" s="382">
        <f>+'9.รายได้(แยกกลุ่ม)'!I6</f>
        <v>578.68599295583851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-0.20754047565618813</v>
      </c>
      <c r="K19" s="15">
        <f>+'9.รายได้(แยกกลุ่ม)'!T6</f>
        <v>0.76202068281081747</v>
      </c>
      <c r="L19" s="15">
        <f>+'9.รายได้(แยกกลุ่ม)'!U6</f>
        <v>0.14940042812693594</v>
      </c>
      <c r="M19" s="15">
        <f>+'9.รายได้(แยกกลุ่ม)'!V6</f>
        <v>-0.51584738284420106</v>
      </c>
      <c r="N19" s="15">
        <f>+'9.รายได้(แยกกลุ่ม)'!W6</f>
        <v>5.1071211215611333E-2</v>
      </c>
      <c r="O19" s="15">
        <f>+'9.รายได้(แยกกลุ่ม)'!X6</f>
        <v>1.0079733274072984</v>
      </c>
      <c r="P19" s="15">
        <f>+'9.รายได้(แยกกลุ่ม)'!Y6</f>
        <v>3.6786245176687674E-2</v>
      </c>
    </row>
    <row r="20" spans="1:16">
      <c r="A20" s="255" t="str">
        <f>+'9.รายได้(แยกกลุ่ม)'!B53</f>
        <v>ศรีวิไล,รพช.</v>
      </c>
      <c r="B20" s="382">
        <f>+'9.รายได้(แยกกลุ่ม)'!C53</f>
        <v>494.00409153685558</v>
      </c>
      <c r="C20" s="382">
        <f>+'9.รายได้(แยกกลุ่ม)'!D53</f>
        <v>115.52021101654087</v>
      </c>
      <c r="D20" s="382">
        <f>+'9.รายได้(แยกกลุ่ม)'!E53</f>
        <v>366.15704355885072</v>
      </c>
      <c r="E20" s="382">
        <f>+'9.รายได้(แยกกลุ่ม)'!F53</f>
        <v>857.71481735985526</v>
      </c>
      <c r="F20" s="382">
        <f>+'9.รายได้(แยกกลุ่ม)'!G53</f>
        <v>3.291466840716252</v>
      </c>
      <c r="G20" s="382">
        <f>+'9.รายได้(แยกกลุ่ม)'!H53</f>
        <v>20.130437867135843</v>
      </c>
      <c r="H20" s="382">
        <f>+'9.รายได้(แยกกลุ่ม)'!I53</f>
        <v>320.68347518869439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-5.9229611515964974E-2</v>
      </c>
      <c r="K20" s="15">
        <f>+'9.รายได้(แยกกลุ่ม)'!T53</f>
        <v>-0.16803647626588447</v>
      </c>
      <c r="L20" s="15">
        <f>+'9.รายได้(แยกกลุ่ม)'!U53</f>
        <v>0.15064372534887457</v>
      </c>
      <c r="M20" s="15">
        <f>+'9.รายได้(แยกกลุ่ม)'!V53</f>
        <v>-7.7580465946690311E-2</v>
      </c>
      <c r="N20" s="15">
        <f>+'9.รายได้(แยกกลุ่ม)'!W53</f>
        <v>-0.18677904114693991</v>
      </c>
      <c r="O20" s="15">
        <f>+'9.รายได้(แยกกลุ่ม)'!X53</f>
        <v>-0.32420160075455451</v>
      </c>
      <c r="P20" s="15">
        <f>+'9.รายได้(แยกกลุ่ม)'!Y53</f>
        <v>-8.0675242037968983E-2</v>
      </c>
    </row>
    <row r="21" spans="1:16">
      <c r="A21" s="255" t="str">
        <f>+'9.รายได้(แยกกลุ่ม)'!B67</f>
        <v>ปากคาด,รพช.</v>
      </c>
      <c r="B21" s="382">
        <f>+'9.รายได้(แยกกลุ่ม)'!C67</f>
        <v>419.87267512741073</v>
      </c>
      <c r="C21" s="382">
        <f>+'9.รายได้(แยกกลุ่ม)'!D67</f>
        <v>149.40136138036706</v>
      </c>
      <c r="D21" s="382">
        <f>+'9.รายได้(แยกกลุ่ม)'!E67</f>
        <v>771.56094594594606</v>
      </c>
      <c r="E21" s="382">
        <f>+'9.รายได้(แยกกลุ่ม)'!F67</f>
        <v>1244.2877553136343</v>
      </c>
      <c r="F21" s="382">
        <f>+'9.รายได้(แยกกลุ่ม)'!G67</f>
        <v>9.7809990690096598</v>
      </c>
      <c r="G21" s="382">
        <f>+'9.รายได้(แยกกลุ่ม)'!H67</f>
        <v>25.167516874199929</v>
      </c>
      <c r="H21" s="382">
        <f>+'9.รายได้(แยกกลุ่ม)'!I67</f>
        <v>352.94094134106126</v>
      </c>
      <c r="I21" s="16" t="str">
        <f>+'9.รายได้(แยกกลุ่ม)'!R67</f>
        <v>ปากคาด,รพช.</v>
      </c>
      <c r="J21" s="15">
        <f>+'9.รายได้(แยกกลุ่ม)'!S67</f>
        <v>-5.7163027966192811E-2</v>
      </c>
      <c r="K21" s="15">
        <f>+'9.รายได้(แยกกลุ่ม)'!T67</f>
        <v>-0.13363078030363848</v>
      </c>
      <c r="L21" s="15">
        <f>+'9.รายได้(แยกกลุ่ม)'!U67</f>
        <v>0.58845158928291463</v>
      </c>
      <c r="M21" s="15">
        <f>+'9.รายได้(แยกกลุ่ม)'!V67</f>
        <v>-4.1726898247751564E-3</v>
      </c>
      <c r="N21" s="15">
        <f>+'9.รายได้(แยกกลุ่ม)'!W67</f>
        <v>0.58106622709557687</v>
      </c>
      <c r="O21" s="15">
        <f>+'9.รายได้(แยกกลุ่ม)'!X67</f>
        <v>7.8983696153529889E-2</v>
      </c>
      <c r="P21" s="15">
        <f>+'9.รายได้(แยกกลุ่ม)'!Y67</f>
        <v>1.7403562085641E-3</v>
      </c>
    </row>
    <row r="22" spans="1:16">
      <c r="A22" s="255" t="str">
        <f>+'9.รายได้(แยกกลุ่ม)'!B68</f>
        <v>บึงโขงหลง,รพช.</v>
      </c>
      <c r="B22" s="382">
        <f>+'9.รายได้(แยกกลุ่ม)'!C68</f>
        <v>540.05814131354555</v>
      </c>
      <c r="C22" s="382">
        <f>+'9.รายได้(แยกกลุ่ม)'!D68</f>
        <v>186.7645127904706</v>
      </c>
      <c r="D22" s="382">
        <f>+'9.รายได้(แยกกลุ่ม)'!E68</f>
        <v>773.36454038997215</v>
      </c>
      <c r="E22" s="382">
        <f>+'9.รายได้(แยกกลุ่ม)'!F68</f>
        <v>1311.8066282165041</v>
      </c>
      <c r="F22" s="382">
        <f>+'9.รายได้(แยกกลุ่ม)'!G68</f>
        <v>6.788444714819871</v>
      </c>
      <c r="G22" s="382">
        <f>+'9.รายได้(แยกกลุ่ม)'!H68</f>
        <v>54.039790492017325</v>
      </c>
      <c r="H22" s="382">
        <f>+'9.รายได้(แยกกลุ่ม)'!I68</f>
        <v>315.38861778298508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0.21271712317015165</v>
      </c>
      <c r="K22" s="15">
        <f>+'9.รายได้(แยกกลุ่ม)'!T68</f>
        <v>8.3035815191134676E-2</v>
      </c>
      <c r="L22" s="15">
        <f>+'9.รายได้(แยกกลุ่ม)'!U68</f>
        <v>0.59216474049422008</v>
      </c>
      <c r="M22" s="15">
        <f>+'9.รายได้(แยกกลุ่ม)'!V68</f>
        <v>4.9863956683877476E-2</v>
      </c>
      <c r="N22" s="15">
        <f>+'9.รายได้(แยกกลุ่ม)'!W68</f>
        <v>9.7329689674931399E-2</v>
      </c>
      <c r="O22" s="15">
        <f>+'9.รายได้(แยกกลุ่ม)'!X68</f>
        <v>1.3167980049796961</v>
      </c>
      <c r="P22" s="15">
        <f>+'9.รายได้(แยกกลุ่ม)'!Y68</f>
        <v>-0.10484313573371808</v>
      </c>
    </row>
    <row r="23" spans="1:16">
      <c r="A23" s="255" t="str">
        <f>+'9.รายได้(แยกกลุ่ม)'!B81</f>
        <v>พรเจริญ,รพช.</v>
      </c>
      <c r="B23" s="382">
        <f>+'9.รายได้(แยกกลุ่ม)'!C81</f>
        <v>417.58673483848901</v>
      </c>
      <c r="C23" s="385">
        <f>+'9.รายได้(แยกกลุ่ม)'!D81</f>
        <v>75.60655939989249</v>
      </c>
      <c r="D23" s="382">
        <f>+'9.รายได้(แยกกลุ่ม)'!E81</f>
        <v>427.8934131736525</v>
      </c>
      <c r="E23" s="382">
        <f>+'9.รายได้(แยกกลุ่ม)'!F81</f>
        <v>873.94531036724084</v>
      </c>
      <c r="F23" s="382">
        <f>+'9.รายได้(แยกกลุ่ม)'!G81</f>
        <v>4.4191156538162426</v>
      </c>
      <c r="G23" s="382">
        <f>+'9.รายได้(แยกกลุ่ม)'!H81</f>
        <v>23.744047772469727</v>
      </c>
      <c r="H23" s="382">
        <f>+'9.รายได้(แยกกลุ่ม)'!I81</f>
        <v>257.86990055221622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-8.3664909187476322E-2</v>
      </c>
      <c r="K23" s="15">
        <f>+'9.รายได้(แยกกลุ่ม)'!T81</f>
        <v>-0.40751859048715772</v>
      </c>
      <c r="L23" s="15">
        <f>+'9.รายได้(แยกกลุ่ม)'!U81</f>
        <v>0.38718706787978058</v>
      </c>
      <c r="M23" s="15">
        <f>+'9.รายได้(แยกกลุ่ม)'!V81</f>
        <v>0.13950567220436713</v>
      </c>
      <c r="N23" s="15">
        <f>+'9.รายได้(แยกกลุ่ม)'!W81</f>
        <v>0.60448373399507904</v>
      </c>
      <c r="O23" s="15">
        <f>+'9.รายได้(แยกกลุ่ม)'!X81</f>
        <v>0.27879229891093238</v>
      </c>
      <c r="P23" s="15">
        <f>+'9.รายได้(แยกกลุ่ม)'!Y81</f>
        <v>-8.4249124134968587E-2</v>
      </c>
    </row>
    <row r="24" spans="1:16">
      <c r="A24" s="255" t="str">
        <f>+'9.รายได้(แยกกลุ่ม)'!B100</f>
        <v>โซ่พิสัย,รพช.</v>
      </c>
      <c r="B24" s="382">
        <f>+'9.รายได้(แยกกลุ่ม)'!C100</f>
        <v>654.35820566892016</v>
      </c>
      <c r="C24" s="382">
        <f>+'9.รายได้(แยกกลุ่ม)'!D100</f>
        <v>100.54417126672041</v>
      </c>
      <c r="D24" s="382">
        <f>+'9.รายได้(แยกกลุ่ม)'!E100</f>
        <v>730.95129804205953</v>
      </c>
      <c r="E24" s="382">
        <f>+'9.รายได้(แยกกลุ่ม)'!F100</f>
        <v>1612.6465638148668</v>
      </c>
      <c r="F24" s="382">
        <f>+'9.รายได้(แยกกลุ่ม)'!G100</f>
        <v>5.3735840469287304</v>
      </c>
      <c r="G24" s="382">
        <f>+'9.รายได้(แยกกลุ่ม)'!H100</f>
        <v>12.273750927112131</v>
      </c>
      <c r="H24" s="382">
        <f>+'9.รายได้(แยกกลุ่ม)'!I100</f>
        <v>226.34600673985403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0.39689455309331351</v>
      </c>
      <c r="K24" s="15">
        <f>+'9.รายได้(แยกกลุ่ม)'!T100</f>
        <v>-0.45643666237723657</v>
      </c>
      <c r="L24" s="15">
        <f>+'9.รายได้(แยกกลุ่ม)'!U100</f>
        <v>0.51410368253061156</v>
      </c>
      <c r="M24" s="15">
        <f>+'9.รายได้(แยกกลุ่ม)'!V100</f>
        <v>0.37782574819185882</v>
      </c>
      <c r="N24" s="15">
        <f>+'9.รายได้(แยกกลุ่ม)'!W100</f>
        <v>-1.1261754220332329E-2</v>
      </c>
      <c r="O24" s="15">
        <f>+'9.รายได้(แยกกลุ่ม)'!X100</f>
        <v>-0.61085610494952913</v>
      </c>
      <c r="P24" s="15">
        <f>+'9.รายได้(แยกกลุ่ม)'!Y100</f>
        <v>-0.19951089723410179</v>
      </c>
    </row>
    <row r="25" spans="1:16">
      <c r="A25" s="255" t="str">
        <f>+'9.รายได้(แยกกลุ่ม)'!B110</f>
        <v>เซกา,รพช.</v>
      </c>
      <c r="B25" s="382">
        <f>+'9.รายได้(แยกกลุ่ม)'!C110</f>
        <v>701.35435945914958</v>
      </c>
      <c r="C25" s="382">
        <f>+'9.รายได้(แยกกลุ่ม)'!D110</f>
        <v>237.90859898399603</v>
      </c>
      <c r="D25" s="382">
        <f>+'9.รายได้(แยกกลุ่ม)'!E110</f>
        <v>548.96410555555553</v>
      </c>
      <c r="E25" s="382">
        <f>+'9.รายได้(แยกกลุ่ม)'!F110</f>
        <v>1438.0010457063713</v>
      </c>
      <c r="F25" s="382">
        <f>+'9.รายได้(แยกกลุ่ม)'!G110</f>
        <v>5.3543933797414409</v>
      </c>
      <c r="G25" s="382">
        <f>+'9.รายได้(แยกกลุ่ม)'!H110</f>
        <v>34.06820926267936</v>
      </c>
      <c r="H25" s="382">
        <f>+'9.รายได้(แยกกลุ่ม)'!I110</f>
        <v>326.58272258508077</v>
      </c>
      <c r="I25" s="16" t="str">
        <f>+'9.รายได้(แยกกลุ่ม)'!R110</f>
        <v>เซกา,รพช.</v>
      </c>
      <c r="J25" s="15">
        <f>+'9.รายได้(แยกกลุ่ม)'!S110</f>
        <v>0.28245622933449949</v>
      </c>
      <c r="K25" s="15">
        <f>+'9.รายได้(แยกกลุ่ม)'!T110</f>
        <v>0.39373335869626885</v>
      </c>
      <c r="L25" s="15">
        <f>+'9.รายได้(แยกกลุ่ม)'!U110</f>
        <v>-3.4197709599612144E-2</v>
      </c>
      <c r="M25" s="15">
        <f>+'9.รายได้(แยกกลุ่ม)'!V110</f>
        <v>2.5485394628848878E-3</v>
      </c>
      <c r="N25" s="15">
        <f>+'9.รายได้(แยกกลุ่ม)'!W110</f>
        <v>-0.10856084228071283</v>
      </c>
      <c r="O25" s="15">
        <f>+'9.รายได้(แยกกลุ่ม)'!X110</f>
        <v>9.8468568174470944E-2</v>
      </c>
      <c r="P25" s="15">
        <f>+'9.รายได้(แยกกลุ่ม)'!Y110</f>
        <v>-3.452895283127512E-2</v>
      </c>
    </row>
    <row r="26" spans="1:16">
      <c r="A26" s="255" t="str">
        <f>+'9.รายได้(แยกกลุ่ม)'!B132</f>
        <v>บึงกาฬ,รพท.</v>
      </c>
      <c r="B26" s="382">
        <f>+'9.รายได้(แยกกลุ่ม)'!C132</f>
        <v>863.95501182567102</v>
      </c>
      <c r="C26" s="382">
        <f>+'9.รายได้(แยกกลุ่ม)'!D132</f>
        <v>590.10182593675256</v>
      </c>
      <c r="D26" s="382">
        <f>+'9.รายได้(แยกกลุ่ม)'!E132</f>
        <v>678.70644073687868</v>
      </c>
      <c r="E26" s="382">
        <f>+'9.รายได้(แยกกลุ่ม)'!F132</f>
        <v>3245.9229352018519</v>
      </c>
      <c r="F26" s="382">
        <f>+'9.รายได้(แยกกลุ่ม)'!G132</f>
        <v>41.695815924685554</v>
      </c>
      <c r="G26" s="382">
        <f>+'9.รายได้(แยกกลุ่ม)'!H132</f>
        <v>130.52752784474575</v>
      </c>
      <c r="H26" s="382">
        <f>+'9.รายได้(แยกกลุ่ม)'!I132</f>
        <v>546.85121286207811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0.13751651569776899</v>
      </c>
      <c r="K26" s="15">
        <f>+'9.รายได้(แยกกลุ่ม)'!T132</f>
        <v>0.36741401644529531</v>
      </c>
      <c r="L26" s="15">
        <f>+'9.รายได้(แยกกลุ่ม)'!U132</f>
        <v>-0.28139368213185412</v>
      </c>
      <c r="M26" s="15">
        <f>+'9.รายได้(แยกกลุ่ม)'!V132</f>
        <v>8.6954225007305125E-2</v>
      </c>
      <c r="N26" s="15">
        <f>+'9.รายได้(แยกกลุ่ม)'!W132</f>
        <v>0.59525592298226193</v>
      </c>
      <c r="O26" s="15">
        <f>+'9.รายได้(แยกกลุ่ม)'!X132</f>
        <v>-0.12561061812006494</v>
      </c>
      <c r="P26" s="15">
        <f>+'9.รายได้(แยกกลุ่ม)'!Y132</f>
        <v>7.8245097083287918E-2</v>
      </c>
    </row>
    <row r="28" spans="1:16">
      <c r="A28" s="430" t="s">
        <v>53</v>
      </c>
      <c r="B28" s="439" t="s">
        <v>134</v>
      </c>
      <c r="C28" s="440"/>
      <c r="D28" s="440"/>
      <c r="E28" s="440"/>
      <c r="F28" s="440"/>
      <c r="G28" s="440"/>
      <c r="H28" s="441"/>
      <c r="I28" s="430" t="s">
        <v>53</v>
      </c>
      <c r="J28" s="439" t="s">
        <v>4</v>
      </c>
      <c r="K28" s="440"/>
      <c r="L28" s="440"/>
      <c r="M28" s="440"/>
      <c r="N28" s="440"/>
      <c r="O28" s="440"/>
      <c r="P28" s="441"/>
    </row>
    <row r="29" spans="1:16">
      <c r="A29" s="430"/>
      <c r="B29" s="12" t="s">
        <v>136</v>
      </c>
      <c r="C29" s="13" t="s">
        <v>137</v>
      </c>
      <c r="D29" s="12" t="s">
        <v>138</v>
      </c>
      <c r="E29" s="12" t="s">
        <v>139</v>
      </c>
      <c r="F29" s="12" t="s">
        <v>140</v>
      </c>
      <c r="G29" s="12" t="s">
        <v>141</v>
      </c>
      <c r="H29" s="12" t="s">
        <v>142</v>
      </c>
      <c r="I29" s="430"/>
      <c r="J29" s="12" t="s">
        <v>136</v>
      </c>
      <c r="K29" s="13" t="s">
        <v>137</v>
      </c>
      <c r="L29" s="12" t="s">
        <v>138</v>
      </c>
      <c r="M29" s="12" t="s">
        <v>139</v>
      </c>
      <c r="N29" s="12" t="s">
        <v>140</v>
      </c>
      <c r="O29" s="12" t="s">
        <v>141</v>
      </c>
      <c r="P29" s="12" t="s">
        <v>142</v>
      </c>
    </row>
    <row r="30" spans="1:16">
      <c r="A30" s="14" t="str">
        <f>+'9.รายได้(แยกกลุ่ม)'!B5</f>
        <v>นาแห้ว,รพช.</v>
      </c>
      <c r="B30" s="382">
        <f>+'9.รายได้(แยกกลุ่ม)'!C5</f>
        <v>444.55947187141214</v>
      </c>
      <c r="C30" s="382">
        <f>+'9.รายได้(แยกกลุ่ม)'!D5</f>
        <v>127.24409873708382</v>
      </c>
      <c r="D30" s="382">
        <f>+'9.รายได้(แยกกลุ่ม)'!E5</f>
        <v>606.99310776942355</v>
      </c>
      <c r="E30" s="382">
        <f>+'9.รายได้(แยกกลุ่ม)'!F5</f>
        <v>846.68181109185446</v>
      </c>
      <c r="F30" s="385">
        <f>+'9.รายได้(แยกกลุ่ม)'!G5</f>
        <v>3.9150808071148515</v>
      </c>
      <c r="G30" s="382">
        <f>+'9.รายได้(แยกกลุ่ม)'!H5</f>
        <v>24.959261738548342</v>
      </c>
      <c r="H30" s="382">
        <f>+'9.รายได้(แยกกลุ่ม)'!I5</f>
        <v>755.99425947187137</v>
      </c>
      <c r="I30" s="16" t="str">
        <f>+'9.รายได้(แยกกลุ่ม)'!R5</f>
        <v>นาแห้ว,รพช.</v>
      </c>
      <c r="J30" s="15">
        <f>+'9.รายได้(แยกกลุ่ม)'!S5</f>
        <v>-0.14549883750147719</v>
      </c>
      <c r="K30" s="15">
        <f>+'9.รายได้(แยกกลุ่ม)'!T5</f>
        <v>-0.45537093443928578</v>
      </c>
      <c r="L30" s="15">
        <f>+'9.รายได้(แยกกลุ่ม)'!U5</f>
        <v>0.42154633526274571</v>
      </c>
      <c r="M30" s="15">
        <f>+'9.รายได้(แยกกลุ่ม)'!V5</f>
        <v>-0.66498146956347781</v>
      </c>
      <c r="N30" s="15">
        <f>+'9.รายได้(แยกกลุ่ม)'!W5</f>
        <v>-0.3426515199919774</v>
      </c>
      <c r="O30" s="15">
        <f>+'9.รายได้(แยกกลุ่ม)'!X5</f>
        <v>5.6003255071750656E-3</v>
      </c>
      <c r="P30" s="15">
        <f>+'9.รายได้(แยกกลุ่ม)'!Y5</f>
        <v>0.35445554099109988</v>
      </c>
    </row>
    <row r="31" spans="1:16">
      <c r="A31" s="255" t="str">
        <f>+'9.รายได้(แยกกลุ่ม)'!B25</f>
        <v>หนองหิน,รพช.</v>
      </c>
      <c r="B31" s="382">
        <f>+'9.รายได้(แยกกลุ่ม)'!C25</f>
        <v>649.25920492487478</v>
      </c>
      <c r="C31" s="382">
        <f>+'9.รายได้(แยกกลุ่ม)'!D25</f>
        <v>172.02142059682805</v>
      </c>
      <c r="D31" s="382">
        <f>+'9.รายได้(แยกกลุ่ม)'!E25</f>
        <v>325.19282080924853</v>
      </c>
      <c r="E31" s="382">
        <f>+'9.รายได้(แยกกลุ่ม)'!F25</f>
        <v>2817.5947994907701</v>
      </c>
      <c r="F31" s="382">
        <f>+'9.รายได้(แยกกลุ่ม)'!G25</f>
        <v>6.7147935466229152</v>
      </c>
      <c r="G31" s="382">
        <f>+'9.รายได้(แยกกลุ่ม)'!H25</f>
        <v>37.376014037006655</v>
      </c>
      <c r="H31" s="382">
        <f>+'9.รายได้(แยกกลุ่ม)'!I25</f>
        <v>345.53614200751252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0.20550745791890113</v>
      </c>
      <c r="K31" s="15">
        <f>+'9.รายได้(แยกกลุ่ม)'!T25</f>
        <v>0.17489594010710388</v>
      </c>
      <c r="L31" s="15">
        <f>+'9.รายได้(แยกกลุ่ม)'!U25</f>
        <v>0.34527488689687513</v>
      </c>
      <c r="M31" s="15">
        <f>+'9.รายได้(แยกกลุ่ม)'!V25</f>
        <v>1.9280900413684319</v>
      </c>
      <c r="N31" s="15">
        <f>+'9.รายได้(แยกกลุ่ม)'!W25</f>
        <v>0.17296709628385476</v>
      </c>
      <c r="O31" s="15">
        <f>+'9.รายได้(แยกกลุ่ม)'!X25</f>
        <v>0.9135956032369027</v>
      </c>
      <c r="P31" s="15">
        <f>+'9.รายได้(แยกกลุ่ม)'!Y25</f>
        <v>2.4539997021801138E-2</v>
      </c>
    </row>
    <row r="32" spans="1:16">
      <c r="A32" s="255" t="str">
        <f>+'9.รายได้(แยกกลุ่ม)'!B35</f>
        <v>นาด้วง,รพช.</v>
      </c>
      <c r="B32" s="382">
        <f>+'9.รายได้(แยกกลุ่ม)'!C35</f>
        <v>631.87216181049303</v>
      </c>
      <c r="C32" s="382">
        <f>+'9.รายได้(แยกกลุ่ม)'!D35</f>
        <v>110.008068683489</v>
      </c>
      <c r="D32" s="382">
        <f>+'9.รายได้(แยกกลุ่ม)'!E35</f>
        <v>591.82690402476783</v>
      </c>
      <c r="E32" s="382">
        <f>+'9.รายได้(แยกกลุ่ม)'!F35</f>
        <v>1482.0016630355847</v>
      </c>
      <c r="F32" s="382">
        <f>+'9.รายได้(แยกกลุ่ม)'!G35</f>
        <v>4.5580716460236044</v>
      </c>
      <c r="G32" s="382">
        <f>+'9.รายได้(แยกกลุ่ม)'!H35</f>
        <v>28.636473581050087</v>
      </c>
      <c r="H32" s="382">
        <f>+'9.รายได้(แยกกลุ่ม)'!I35</f>
        <v>343.93280356893905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0.32047729490813942</v>
      </c>
      <c r="K32" s="15">
        <f>+'9.รายได้(แยกกลุ่ม)'!T35</f>
        <v>0.13895570944851232</v>
      </c>
      <c r="L32" s="15">
        <f>+'9.รายได้(แยกกลุ่ม)'!U35</f>
        <v>1.0332332351427629</v>
      </c>
      <c r="M32" s="15">
        <f>+'9.รายได้(แยกกลุ่ม)'!V35</f>
        <v>0.46017416852297699</v>
      </c>
      <c r="N32" s="15">
        <f>+'9.รายได้(แยกกลุ่ม)'!W35</f>
        <v>0.42226705305445345</v>
      </c>
      <c r="O32" s="15">
        <f>+'9.รายได้(แยกกลุ่ม)'!X35</f>
        <v>0.74348210526507041</v>
      </c>
      <c r="P32" s="15">
        <f>+'9.รายได้(แยกกลุ่ม)'!Y35</f>
        <v>6.1470717623635956E-2</v>
      </c>
    </row>
    <row r="33" spans="1:16">
      <c r="A33" s="255" t="str">
        <f>+'9.รายได้(แยกกลุ่ม)'!B36</f>
        <v>ภูเรือ,รพช.</v>
      </c>
      <c r="B33" s="382">
        <f>+'9.รายได้(แยกกลุ่ม)'!C36</f>
        <v>430.55381375971172</v>
      </c>
      <c r="C33" s="382">
        <f>+'9.รายได้(แยกกลุ่ม)'!D36</f>
        <v>119.15277389933567</v>
      </c>
      <c r="D33" s="382">
        <f>+'9.รายได้(แยกกลุ่ม)'!E36</f>
        <v>461.34654774396643</v>
      </c>
      <c r="E33" s="382">
        <f>+'9.รายได้(แยกกลุ่ม)'!F36</f>
        <v>902.85388799999998</v>
      </c>
      <c r="F33" s="382">
        <f>+'9.รายได้(แยกกลุ่ม)'!G36</f>
        <v>3.9457142857142857</v>
      </c>
      <c r="G33" s="382">
        <f>+'9.รายได้(แยกกลุ่ม)'!H36</f>
        <v>31.618142857142857</v>
      </c>
      <c r="H33" s="382">
        <f>+'9.รายได้(แยกกลุ่ม)'!I36</f>
        <v>417.37191757684946</v>
      </c>
      <c r="I33" s="16" t="str">
        <f>+'9.รายได้(แยกกลุ่ม)'!R36</f>
        <v>ภูเรือ,รพช.</v>
      </c>
      <c r="J33" s="15">
        <f>+'9.รายได้(แยกกลุ่ม)'!S36</f>
        <v>-0.10023487397072771</v>
      </c>
      <c r="K33" s="15">
        <f>+'9.รายได้(แยกกลุ่ม)'!T36</f>
        <v>0.23363434840161479</v>
      </c>
      <c r="L33" s="15">
        <f>+'9.รายได้(แยกกลุ่ม)'!U36</f>
        <v>0.58496534613802198</v>
      </c>
      <c r="M33" s="15">
        <f>+'9.รายได้(แยกกลุ่ม)'!V36</f>
        <v>-0.11044369376225024</v>
      </c>
      <c r="N33" s="15">
        <f>+'9.รายได้(แยกกลุ่ม)'!W36</f>
        <v>0.2311915794990673</v>
      </c>
      <c r="O33" s="15">
        <f>+'9.รายได้(แยกกลุ่ม)'!X36</f>
        <v>0.92501587589409284</v>
      </c>
      <c r="P33" s="15">
        <f>+'9.รายได้(แยกกลุ่ม)'!Y36</f>
        <v>0.28812391336044629</v>
      </c>
    </row>
    <row r="34" spans="1:16">
      <c r="A34" s="255" t="str">
        <f>+'9.รายได้(แยกกลุ่ม)'!B49</f>
        <v>ท่าลี่,รพช.</v>
      </c>
      <c r="B34" s="385">
        <f>+'9.รายได้(แยกกลุ่ม)'!C49</f>
        <v>357.78526524420084</v>
      </c>
      <c r="C34" s="382">
        <f>+'9.รายได้(แยกกลุ่ม)'!D49</f>
        <v>191.96194724478809</v>
      </c>
      <c r="D34" s="382">
        <f>+'9.รายได้(แยกกลุ่ม)'!E49</f>
        <v>204.68033112582782</v>
      </c>
      <c r="E34" s="382">
        <f>+'9.รายได้(แยกกลุ่ม)'!F49</f>
        <v>763.66718800648289</v>
      </c>
      <c r="F34" s="382">
        <f>+'9.รายได้(แยกกลุ่ม)'!G49</f>
        <v>1.6406729030736578</v>
      </c>
      <c r="G34" s="382">
        <f>+'9.รายได้(แยกกลุ่ม)'!H49</f>
        <v>93.847850011791522</v>
      </c>
      <c r="H34" s="382">
        <f>+'9.รายได้(แยกกลุ่ม)'!I49</f>
        <v>447.11069785651364</v>
      </c>
      <c r="I34" s="16" t="str">
        <f>+'9.รายได้(แยกกลุ่ม)'!R49</f>
        <v>ท่าลี่,รพช.</v>
      </c>
      <c r="J34" s="15">
        <f>+'9.รายได้(แยกกลุ่ม)'!S49</f>
        <v>-0.3186417101718711</v>
      </c>
      <c r="K34" s="15">
        <f>+'9.รายได้(แยกกลุ่ม)'!T49</f>
        <v>0.38248828189699835</v>
      </c>
      <c r="L34" s="15">
        <f>+'9.รายได้(แยกกลุ่ม)'!U49</f>
        <v>-0.35679473369352066</v>
      </c>
      <c r="M34" s="15">
        <f>+'9.รายได้(แยกกลุ่ม)'!V49</f>
        <v>-0.17872290710677988</v>
      </c>
      <c r="N34" s="15">
        <f>+'9.รายได้(แยกกลุ่ม)'!W49</f>
        <v>-0.59463981988302406</v>
      </c>
      <c r="O34" s="15">
        <f>+'9.รายได้(แยกกลุ่ม)'!X49</f>
        <v>2.1505637000641697</v>
      </c>
      <c r="P34" s="15">
        <f>+'9.รายได้(แยกกลุ่ม)'!Y49</f>
        <v>0.28176212961180136</v>
      </c>
    </row>
    <row r="35" spans="1:16">
      <c r="A35" s="255" t="str">
        <f>+'9.รายได้(แยกกลุ่ม)'!B50</f>
        <v>ภูกระดึง,รพช.</v>
      </c>
      <c r="B35" s="385">
        <f>+'9.รายได้(แยกกลุ่ม)'!C50</f>
        <v>432.23266743119257</v>
      </c>
      <c r="C35" s="382">
        <f>+'9.รายได้(แยกกลุ่ม)'!D50</f>
        <v>37.567413226299692</v>
      </c>
      <c r="D35" s="382">
        <f>+'9.รายได้(แยกกลุ่ม)'!E50</f>
        <v>354.41448801742928</v>
      </c>
      <c r="E35" s="385">
        <f>+'9.รายได้(แยกกลุ่ม)'!F50</f>
        <v>559.60022399999991</v>
      </c>
      <c r="F35" s="382">
        <f>+'9.รายได้(แยกกลุ่ม)'!G50</f>
        <v>2.2317549131350809</v>
      </c>
      <c r="G35" s="382">
        <f>+'9.รายได้(แยกกลุ่ม)'!H50</f>
        <v>13.240899043277036</v>
      </c>
      <c r="H35" s="382">
        <f>+'9.รายได้(แยกกลุ่ม)'!I50</f>
        <v>372.2979185779817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-0.17686573568713718</v>
      </c>
      <c r="K35" s="15">
        <f>+'9.รายได้(แยกกลุ่ม)'!T50</f>
        <v>-0.72944372928082102</v>
      </c>
      <c r="L35" s="15">
        <f>+'9.รายได้(แยกกลุ่ม)'!U50</f>
        <v>0.11374289798263656</v>
      </c>
      <c r="M35" s="15">
        <f>+'9.รายได้(แยกกลุ่ม)'!V50</f>
        <v>-0.39818437616935659</v>
      </c>
      <c r="N35" s="15">
        <f>+'9.รายได้(แยกกลุ่ม)'!W50</f>
        <v>-0.44860150254778264</v>
      </c>
      <c r="O35" s="15">
        <f>+'9.รายได้(แยกกลุ่ม)'!X50</f>
        <v>-0.55549012708632561</v>
      </c>
      <c r="P35" s="15">
        <f>+'9.รายได้(แยกกลุ่ม)'!Y50</f>
        <v>6.7291333565220601E-2</v>
      </c>
    </row>
    <row r="36" spans="1:16">
      <c r="A36" s="255" t="str">
        <f>+'9.รายได้(แยกกลุ่ม)'!B51</f>
        <v>ภูหลวง,รพช.</v>
      </c>
      <c r="B36" s="382">
        <f>+'9.รายได้(แยกกลุ่ม)'!C51</f>
        <v>667.85210190765542</v>
      </c>
      <c r="C36" s="382">
        <f>+'9.รายได้(แยกกลุ่ม)'!D51</f>
        <v>277.74681426507942</v>
      </c>
      <c r="D36" s="382">
        <f>+'9.รายได้(แยกกลุ่ม)'!E51</f>
        <v>392.40738562091497</v>
      </c>
      <c r="E36" s="382">
        <f>+'9.รายได้(แยกกลุ่ม)'!F51</f>
        <v>859.50684637681161</v>
      </c>
      <c r="F36" s="382">
        <f>+'9.รายได้(แยกกลุ่ม)'!G51</f>
        <v>2.9465228873239435</v>
      </c>
      <c r="G36" s="382">
        <f>+'9.รายได้(แยกกลุ่ม)'!H51</f>
        <v>30.048041373239435</v>
      </c>
      <c r="H36" s="382">
        <f>+'9.รายได้(แยกกลุ่ม)'!I51</f>
        <v>417.68055785226875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0.27184266714655303</v>
      </c>
      <c r="K36" s="15">
        <f>+'9.รายได้(แยกกลุ่ม)'!T51</f>
        <v>1.0003012136881715</v>
      </c>
      <c r="L36" s="15">
        <f>+'9.รายได้(แยกกลุ่ม)'!U51</f>
        <v>0.23313508230435309</v>
      </c>
      <c r="M36" s="15">
        <f>+'9.รายได้(แยกกลุ่ม)'!V51</f>
        <v>-7.5653248954078461E-2</v>
      </c>
      <c r="N36" s="15">
        <f>+'9.รายได้(แยกกลุ่ม)'!W51</f>
        <v>-0.27200415994753391</v>
      </c>
      <c r="O36" s="15">
        <f>+'9.รายได้(แยกกลุ่ม)'!X51</f>
        <v>8.7420052421008018E-3</v>
      </c>
      <c r="P36" s="15">
        <f>+'9.รายได้(แยกกลุ่ม)'!Y51</f>
        <v>0.19739277967797303</v>
      </c>
    </row>
    <row r="37" spans="1:16">
      <c r="A37" s="255" t="str">
        <f>+'9.รายได้(แยกกลุ่ม)'!B59</f>
        <v>เอราวัณ,รพช.</v>
      </c>
      <c r="B37" s="382">
        <f>+'9.รายได้(แยกกลุ่ม)'!C59</f>
        <v>470.60200289321409</v>
      </c>
      <c r="C37" s="382">
        <f>+'9.รายได้(แยกกลุ่ม)'!D59</f>
        <v>58.523328840084169</v>
      </c>
      <c r="D37" s="382">
        <f>+'9.รายได้(แยกกลุ่ม)'!E59</f>
        <v>433.43856741573035</v>
      </c>
      <c r="E37" s="382">
        <f>+'9.รายได้(แยกกลุ่ม)'!F59</f>
        <v>892.53185057471262</v>
      </c>
      <c r="F37" s="382">
        <f>+'9.รายได้(แยกกลุ่ม)'!G59</f>
        <v>2.0223270629244547</v>
      </c>
      <c r="G37" s="382">
        <f>+'9.รายได้(แยกกลุ่ม)'!H59</f>
        <v>17.402307830999458</v>
      </c>
      <c r="H37" s="385">
        <f>+'9.รายได้(แยกกลุ่ม)'!I59</f>
        <v>270.31394759337189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-0.10379602787119045</v>
      </c>
      <c r="K37" s="15">
        <f>+'9.รายได้(แยกกลุ่ม)'!T59</f>
        <v>-0.5785215898240077</v>
      </c>
      <c r="L37" s="15">
        <f>+'9.รายได้(แยกกลุ่ม)'!U59</f>
        <v>0.36207503500053845</v>
      </c>
      <c r="M37" s="15">
        <f>+'9.รายได้(แยกกลุ่ม)'!V59</f>
        <v>-4.013688807540694E-2</v>
      </c>
      <c r="N37" s="15">
        <f>+'9.รายได้(แยกกลุ่ม)'!W59</f>
        <v>-0.5003447299295779</v>
      </c>
      <c r="O37" s="15">
        <f>+'9.รายได้(แยกกลุ่ม)'!X59</f>
        <v>-0.41578758231754298</v>
      </c>
      <c r="P37" s="15">
        <f>+'9.รายได้(แยกกลุ่ม)'!Y59</f>
        <v>-0.22507293430441538</v>
      </c>
    </row>
    <row r="38" spans="1:16">
      <c r="A38" s="255" t="str">
        <f>+'9.รายได้(แยกกลุ่ม)'!B80</f>
        <v>ปากชม,รพช.</v>
      </c>
      <c r="B38" s="382">
        <f>+'9.รายได้(แยกกลุ่ม)'!C80</f>
        <v>609.25195635252396</v>
      </c>
      <c r="C38" s="382">
        <f>+'9.รายได้(แยกกลุ่ม)'!D80</f>
        <v>215.41861043042061</v>
      </c>
      <c r="D38" s="382">
        <f>+'9.รายได้(แยกกลุ่ม)'!E80</f>
        <v>503.22213402061857</v>
      </c>
      <c r="E38" s="382">
        <f>+'9.รายได้(แยกกลุ่ม)'!F80</f>
        <v>1492.3171477811288</v>
      </c>
      <c r="F38" s="382">
        <f>+'9.รายได้(แยกกลุ่ม)'!G80</f>
        <v>2.4318246365960086</v>
      </c>
      <c r="G38" s="382">
        <f>+'9.รายได้(แยกกลุ่ม)'!H80</f>
        <v>42.392966874080194</v>
      </c>
      <c r="H38" s="382">
        <f>+'9.รายได้(แยกกลุ่ม)'!I80</f>
        <v>276.2945772191311</v>
      </c>
      <c r="I38" s="16" t="str">
        <f>+'9.รายได้(แยกกลุ่ม)'!R80</f>
        <v>ปากชม,รพช.</v>
      </c>
      <c r="J38" s="15">
        <f>+'9.รายได้(แยกกลุ่ม)'!S80</f>
        <v>0.33691733998189527</v>
      </c>
      <c r="K38" s="15">
        <f>+'9.รายได้(แยกกลุ่ม)'!T80</f>
        <v>0.6881011774131196</v>
      </c>
      <c r="L38" s="15">
        <f>+'9.รายได้(แยกกลุ่ม)'!U80</f>
        <v>0.63139514442811018</v>
      </c>
      <c r="M38" s="15">
        <f>+'9.รายได้(แยกกลุ่ม)'!V80</f>
        <v>0.94577833927602373</v>
      </c>
      <c r="N38" s="15">
        <f>+'9.รายได้(แยกกลุ่ม)'!W80</f>
        <v>-0.11705794122467267</v>
      </c>
      <c r="O38" s="15">
        <f>+'9.รายได้(แยกกลุ่ม)'!X80</f>
        <v>1.2831742963984609</v>
      </c>
      <c r="P38" s="15">
        <f>+'9.รายได้(แยกกลุ่ม)'!Y80</f>
        <v>-1.8819177642082727E-2</v>
      </c>
    </row>
    <row r="39" spans="1:16">
      <c r="A39" s="255" t="str">
        <f>+'9.รายได้(แยกกลุ่ม)'!B92</f>
        <v>ผาขาว,รพช.</v>
      </c>
      <c r="B39" s="382">
        <f>+'9.รายได้(แยกกลุ่ม)'!C92</f>
        <v>584.04924629535003</v>
      </c>
      <c r="C39" s="382">
        <f>+'9.รายได้(แยกกลุ่ม)'!D92</f>
        <v>325.88652305825246</v>
      </c>
      <c r="D39" s="382">
        <f>+'9.รายได้(แยกกลุ่ม)'!E92</f>
        <v>239.55018147086918</v>
      </c>
      <c r="E39" s="382">
        <f>+'9.รายได้(แยกกลุ่ม)'!F92</f>
        <v>912.09964665815232</v>
      </c>
      <c r="F39" s="382">
        <f>+'9.รายได้(แยกกลุ่ม)'!G92</f>
        <v>3.823600309926249</v>
      </c>
      <c r="G39" s="382">
        <f>+'9.รายได้(แยกกลุ่ม)'!H92</f>
        <v>16.441587511120041</v>
      </c>
      <c r="H39" s="382">
        <f>+'9.รายได้(แยกกลุ่ม)'!I92</f>
        <v>307.23843893714871</v>
      </c>
      <c r="I39" s="16" t="str">
        <f>+'9.รายได้(แยกกลุ่ม)'!R92</f>
        <v>ผาขาว,รพช.</v>
      </c>
      <c r="J39" s="15">
        <f>+'9.รายได้(แยกกลุ่ม)'!S92</f>
        <v>0.22188667445641028</v>
      </c>
      <c r="K39" s="15">
        <f>+'9.รายได้(แยกกลุ่ม)'!T92</f>
        <v>0.51163217316856746</v>
      </c>
      <c r="L39" s="15">
        <f>+'9.รายได้(แยกกลุ่ม)'!U92</f>
        <v>-0.282720953269532</v>
      </c>
      <c r="M39" s="15">
        <f>+'9.รายได้(แยกกลุ่ม)'!V92</f>
        <v>1.8211618897253631E-2</v>
      </c>
      <c r="N39" s="15">
        <f>+'9.รายได้(แยกกลุ่ม)'!W92</f>
        <v>7.3899417012549679E-2</v>
      </c>
      <c r="O39" s="15">
        <f>+'9.รายได้(แยกกลุ่ม)'!X92</f>
        <v>6.7039233314451453E-3</v>
      </c>
      <c r="P39" s="15">
        <f>+'9.รายได้(แยกกลุ่ม)'!Y92</f>
        <v>7.0239522178455763E-2</v>
      </c>
    </row>
    <row r="40" spans="1:16">
      <c r="A40" s="255" t="str">
        <f>+'9.รายได้(แยกกลุ่ม)'!B99</f>
        <v>เชียงคาน,รพช.</v>
      </c>
      <c r="B40" s="382">
        <f>+'9.รายได้(แยกกลุ่ม)'!C99</f>
        <v>541.07154215376738</v>
      </c>
      <c r="C40" s="385">
        <f>+'9.รายได้(แยกกลุ่ม)'!D99</f>
        <v>-0.61757253178600013</v>
      </c>
      <c r="D40" s="382">
        <f>+'9.รายได้(แยกกลุ่ม)'!E99</f>
        <v>285.07344544708781</v>
      </c>
      <c r="E40" s="385">
        <f>+'9.รายได้(แยกกลุ่ม)'!F99</f>
        <v>694.09119776582531</v>
      </c>
      <c r="F40" s="382">
        <f>+'9.รายได้(แยกกลุ่ม)'!G99</f>
        <v>6.7760686235477214</v>
      </c>
      <c r="G40" s="382">
        <f>+'9.รายได้(แยกกลุ่ม)'!H99</f>
        <v>55.800028955083427</v>
      </c>
      <c r="H40" s="382">
        <f>+'9.รายได้(แยกกลุ่ม)'!I99</f>
        <v>239.98976021844868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0.15505526410531836</v>
      </c>
      <c r="K40" s="15">
        <f>+'9.รายได้(แยกกลุ่ม)'!T99</f>
        <v>-1.0033387294596248</v>
      </c>
      <c r="L40" s="15">
        <f>+'9.รายได้(แยกกลุ่ม)'!U99</f>
        <v>-0.40949451119479546</v>
      </c>
      <c r="M40" s="15">
        <f>+'9.รายได้(แยกกลุ่ม)'!V99</f>
        <v>-0.40697686316784909</v>
      </c>
      <c r="N40" s="15">
        <f>+'9.รายได้(แยกกลุ่ม)'!W99</f>
        <v>0.24679508976108139</v>
      </c>
      <c r="O40" s="15">
        <f>+'9.รายได้(แยกกลุ่ม)'!X99</f>
        <v>0.76916093054687062</v>
      </c>
      <c r="P40" s="15">
        <f>+'9.รายได้(แยกกลุ่ม)'!Y99</f>
        <v>-0.15125877148314065</v>
      </c>
    </row>
    <row r="41" spans="1:16">
      <c r="A41" s="255" t="str">
        <f>+'9.รายได้(แยกกลุ่ม)'!B103</f>
        <v>สมเด็จพระยุพราชด่านซ้าย,รพช.</v>
      </c>
      <c r="B41" s="382">
        <f>+'9.รายได้(แยกกลุ่ม)'!C103</f>
        <v>391.78005916590507</v>
      </c>
      <c r="C41" s="382">
        <f>+'9.รายได้(แยกกลุ่ม)'!D103</f>
        <v>307.65236158545383</v>
      </c>
      <c r="D41" s="382">
        <f>+'9.รายได้(แยกกลุ่ม)'!E103</f>
        <v>515.37003095975228</v>
      </c>
      <c r="E41" s="382">
        <f>+'9.รายได้(แยกกลุ่ม)'!F103</f>
        <v>1226.0770593184686</v>
      </c>
      <c r="F41" s="382">
        <f>+'9.รายได้(แยกกลุ่ม)'!G103</f>
        <v>4.1366854500794679</v>
      </c>
      <c r="G41" s="382">
        <f>+'9.รายได้(แยกกลุ่ม)'!H103</f>
        <v>63.295290730076168</v>
      </c>
      <c r="H41" s="382">
        <f>+'9.รายได้(แยกกลุ่ม)'!I103</f>
        <v>397.15417167732937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-0.16364549887477228</v>
      </c>
      <c r="K41" s="15">
        <f>+'9.รายได้(แยกกลุ่ม)'!T103</f>
        <v>0.66323460011715563</v>
      </c>
      <c r="L41" s="15">
        <f>+'9.รายได้(แยกกลุ่ม)'!U103</f>
        <v>6.7545353339225858E-2</v>
      </c>
      <c r="M41" s="15">
        <f>+'9.รายได้(แยกกลุ่ม)'!V103</f>
        <v>4.754543214980525E-2</v>
      </c>
      <c r="N41" s="15">
        <f>+'9.รายได้(แยกกลุ่ม)'!W103</f>
        <v>-0.23885081548290987</v>
      </c>
      <c r="O41" s="15">
        <f>+'9.รายได้(แยกกลุ่ม)'!X103</f>
        <v>1.0068010276015249</v>
      </c>
      <c r="P41" s="15">
        <f>+'9.รายได้(แยกกลุ่ม)'!Y103</f>
        <v>0.4045645917275259</v>
      </c>
    </row>
    <row r="42" spans="1:16">
      <c r="A42" s="255" t="str">
        <f>+'9.รายได้(แยกกลุ่ม)'!B122</f>
        <v>วังสะพุง,รพช.</v>
      </c>
      <c r="B42" s="385">
        <f>+'9.รายได้(แยกกลุ่ม)'!C122</f>
        <v>422.96227766318134</v>
      </c>
      <c r="C42" s="382">
        <f>+'9.รายได้(แยกกลุ่ม)'!D122</f>
        <v>133.65084595869789</v>
      </c>
      <c r="D42" s="382">
        <f>+'9.รายได้(แยกกลุ่ม)'!E122</f>
        <v>340.81965149073329</v>
      </c>
      <c r="E42" s="382">
        <f>+'9.รายได้(แยกกลุ่ม)'!F122</f>
        <v>1006.7377469019902</v>
      </c>
      <c r="F42" s="382">
        <f>+'9.รายได้(แยกกลุ่ม)'!G122</f>
        <v>5.9968999068948934</v>
      </c>
      <c r="G42" s="382">
        <f>+'9.รายได้(แยกกลุ่ม)'!H122</f>
        <v>30.808520651940373</v>
      </c>
      <c r="H42" s="382">
        <f>+'9.รายได้(แยกกลุ่ม)'!I122</f>
        <v>294.97517794058371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-0.24768937321108622</v>
      </c>
      <c r="K42" s="15">
        <f>+'9.รายได้(แยกกลุ่ม)'!T122</f>
        <v>-0.10692367404324921</v>
      </c>
      <c r="L42" s="15">
        <f>+'9.รายได้(แยกกลุ่ม)'!U122</f>
        <v>-0.17601619013184663</v>
      </c>
      <c r="M42" s="15">
        <f>+'9.รายได้(แยกกลุ่ม)'!V122</f>
        <v>-0.33604981528274463</v>
      </c>
      <c r="N42" s="15">
        <f>+'9.รายได้(แยกกลุ่ม)'!W122</f>
        <v>-0.4850791968655408</v>
      </c>
      <c r="O42" s="15">
        <f>+'9.รายได้(แยกกลุ่ม)'!X122</f>
        <v>-0.37907707632732895</v>
      </c>
      <c r="P42" s="15">
        <f>+'9.รายได้(แยกกลุ่ม)'!Y122</f>
        <v>-1.2979267136743536E-2</v>
      </c>
    </row>
    <row r="43" spans="1:16">
      <c r="A43" s="255" t="str">
        <f>+'9.รายได้(แยกกลุ่ม)'!B142</f>
        <v>เลย,รพท.</v>
      </c>
      <c r="B43" s="382">
        <f>+'9.รายได้(แยกกลุ่ม)'!C142</f>
        <v>1134.3038046019306</v>
      </c>
      <c r="C43" s="385">
        <f>+'9.รายได้(แยกกลุ่ม)'!D142</f>
        <v>416.21141910905226</v>
      </c>
      <c r="D43" s="382">
        <f>+'9.รายได้(แยกกลุ่ม)'!E142</f>
        <v>3704.6605479032755</v>
      </c>
      <c r="E43" s="382">
        <f>+'9.รายได้(แยกกลุ่ม)'!F142</f>
        <v>4053.1272437989555</v>
      </c>
      <c r="F43" s="382">
        <f>+'9.รายได้(แยกกลุ่ม)'!G142</f>
        <v>50.781376072527117</v>
      </c>
      <c r="G43" s="382">
        <f>+'9.รายได้(แยกกลุ่ม)'!H142</f>
        <v>262.69730775457339</v>
      </c>
      <c r="H43" s="382">
        <f>+'9.รายได้(แยกกลุ่ม)'!I142</f>
        <v>1013.7499090869734</v>
      </c>
      <c r="I43" s="16" t="str">
        <f>+'9.รายได้(แยกกลุ่ม)'!R142</f>
        <v>เลย,รพท.</v>
      </c>
      <c r="J43" s="15">
        <f>+'9.รายได้(แยกกลุ่ม)'!S142</f>
        <v>0.75853368454857206</v>
      </c>
      <c r="K43" s="15">
        <f>+'9.รายได้(แยกกลุ่ม)'!T142</f>
        <v>-0.2752201025314584</v>
      </c>
      <c r="L43" s="15">
        <f>+'9.รายได้(แยกกลุ่ม)'!U142</f>
        <v>1.0923405559629635</v>
      </c>
      <c r="M43" s="15">
        <f>+'9.รายได้(แยกกลุ่ม)'!V142</f>
        <v>-2.1161326484521931E-2</v>
      </c>
      <c r="N43" s="15">
        <f>+'9.รายได้(แยกกลุ่ม)'!W142</f>
        <v>0.38556625809570627</v>
      </c>
      <c r="O43" s="15">
        <f>+'9.รายได้(แยกกลุ่ม)'!X142</f>
        <v>0.24506891269296435</v>
      </c>
      <c r="P43" s="15">
        <f>+'9.รายได้(แยกกลุ่ม)'!Y142</f>
        <v>0.28303632961873726</v>
      </c>
    </row>
    <row r="45" spans="1:16">
      <c r="A45" s="430" t="s">
        <v>49</v>
      </c>
      <c r="B45" s="439" t="s">
        <v>134</v>
      </c>
      <c r="C45" s="440"/>
      <c r="D45" s="440"/>
      <c r="E45" s="440"/>
      <c r="F45" s="440"/>
      <c r="G45" s="440"/>
      <c r="H45" s="441"/>
      <c r="I45" s="430" t="s">
        <v>49</v>
      </c>
      <c r="J45" s="439" t="s">
        <v>4</v>
      </c>
      <c r="K45" s="440"/>
      <c r="L45" s="440"/>
      <c r="M45" s="440"/>
      <c r="N45" s="440"/>
      <c r="O45" s="440"/>
      <c r="P45" s="441"/>
    </row>
    <row r="46" spans="1:16">
      <c r="A46" s="430"/>
      <c r="B46" s="12" t="s">
        <v>136</v>
      </c>
      <c r="C46" s="13" t="s">
        <v>137</v>
      </c>
      <c r="D46" s="12" t="s">
        <v>138</v>
      </c>
      <c r="E46" s="12" t="s">
        <v>139</v>
      </c>
      <c r="F46" s="12" t="s">
        <v>140</v>
      </c>
      <c r="G46" s="12" t="s">
        <v>141</v>
      </c>
      <c r="H46" s="12" t="s">
        <v>142</v>
      </c>
      <c r="I46" s="430"/>
      <c r="J46" s="12" t="s">
        <v>136</v>
      </c>
      <c r="K46" s="13" t="s">
        <v>137</v>
      </c>
      <c r="L46" s="12" t="s">
        <v>138</v>
      </c>
      <c r="M46" s="12" t="s">
        <v>139</v>
      </c>
      <c r="N46" s="12" t="s">
        <v>140</v>
      </c>
      <c r="O46" s="12" t="s">
        <v>141</v>
      </c>
      <c r="P46" s="12" t="s">
        <v>142</v>
      </c>
    </row>
    <row r="47" spans="1:16">
      <c r="A47" s="255" t="str">
        <f>+'9.รายได้(แยกกลุ่ม)'!B7</f>
        <v>นิคมน้ำอูน,รพช.</v>
      </c>
      <c r="B47" s="382">
        <f>+'9.รายได้(แยกกลุ่ม)'!C7</f>
        <v>365.79940202478952</v>
      </c>
      <c r="C47" s="382">
        <f>+'9.รายได้(แยกกลุ่ม)'!D7</f>
        <v>452.94371747563622</v>
      </c>
      <c r="D47" s="382">
        <f>+'9.รายได้(แยกกลุ่ม)'!E7</f>
        <v>369.59811650485437</v>
      </c>
      <c r="E47" s="382">
        <f>+'9.รายได้(แยกกลุ่ม)'!F7</f>
        <v>1255.2626943462897</v>
      </c>
      <c r="F47" s="382">
        <f>+'9.รายได้(แยกกลุ่ม)'!G7</f>
        <v>4.4869059165858394</v>
      </c>
      <c r="G47" s="382">
        <f>+'9.รายได้(แยกกลุ่ม)'!H7</f>
        <v>16.528855480116391</v>
      </c>
      <c r="H47" s="382">
        <f>+'9.รายได้(แยกกลุ่ม)'!I7</f>
        <v>541.34355189705741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-0.29688594204138546</v>
      </c>
      <c r="K47" s="15">
        <f>+'9.รายได้(แยกกลุ่ม)'!T7</f>
        <v>0.93868569190044537</v>
      </c>
      <c r="L47" s="15">
        <f>+'9.รายได้(แยกกลุ่ม)'!U7</f>
        <v>-0.13442040558214813</v>
      </c>
      <c r="M47" s="15">
        <f>+'9.รายได้(แยกกลุ่ม)'!V7</f>
        <v>-0.50331251048209846</v>
      </c>
      <c r="N47" s="15">
        <f>+'9.รายได้(แยกกลุ่ม)'!W7</f>
        <v>-0.24664114752199534</v>
      </c>
      <c r="O47" s="15">
        <f>+'9.รายได้(แยกกลุ่ม)'!X7</f>
        <v>-0.33405792906946702</v>
      </c>
      <c r="P47" s="15">
        <f>+'9.รายได้(แยกกลุ่ม)'!Y7</f>
        <v>-3.0117273695973196E-2</v>
      </c>
    </row>
    <row r="48" spans="1:16">
      <c r="A48" s="255" t="str">
        <f>+'9.รายได้(แยกกลุ่ม)'!B19</f>
        <v>เต่างอย,รพช.</v>
      </c>
      <c r="B48" s="385">
        <f>+'9.รายได้(แยกกลุ่ม)'!C19</f>
        <v>458.880171622087</v>
      </c>
      <c r="C48" s="382">
        <f>+'9.รายได้(แยกกลุ่ม)'!D19</f>
        <v>97.707993341751802</v>
      </c>
      <c r="D48" s="382">
        <f>+'9.รายได้(แยกกลุ่ม)'!E19</f>
        <v>218.11242647058825</v>
      </c>
      <c r="E48" s="382">
        <f>+'9.รายได้(แยกกลุ่ม)'!F19</f>
        <v>1087.5321518987341</v>
      </c>
      <c r="F48" s="382">
        <f>+'9.รายได้(แยกกลุ่ม)'!G19</f>
        <v>5.7453185351782139</v>
      </c>
      <c r="G48" s="382">
        <f>+'9.รายได้(แยกกลุ่ม)'!H19</f>
        <v>16.232753141348457</v>
      </c>
      <c r="H48" s="382">
        <f>+'9.รายได้(แยกกลุ่ม)'!I19</f>
        <v>418.51784123521986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-0.14797747188576316</v>
      </c>
      <c r="K48" s="15">
        <f>+'9.รายได้(แยกกลุ่ม)'!T19</f>
        <v>-0.33266029140470371</v>
      </c>
      <c r="L48" s="15">
        <f>+'9.รายได้(แยกกลุ่ม)'!U19</f>
        <v>-9.7700960553681868E-2</v>
      </c>
      <c r="M48" s="15">
        <f>+'9.รายได้(แยกกลุ่ม)'!V19</f>
        <v>0.13018098422746455</v>
      </c>
      <c r="N48" s="15">
        <f>+'9.รายได้(แยกกลุ่ม)'!W19</f>
        <v>3.6153088910817516E-3</v>
      </c>
      <c r="O48" s="15">
        <f>+'9.รายได้(แยกกลุ่ม)'!X19</f>
        <v>-0.16890749749402181</v>
      </c>
      <c r="P48" s="15">
        <f>+'9.รายได้(แยกกลุ่ม)'!Y19</f>
        <v>0.2409360865161834</v>
      </c>
    </row>
    <row r="49" spans="1:16">
      <c r="A49" s="255" t="str">
        <f>+'9.รายได้(แยกกลุ่ม)'!B37</f>
        <v>กุดบาก,รพช.</v>
      </c>
      <c r="B49" s="382">
        <f>+'9.รายได้(แยกกลุ่ม)'!C37</f>
        <v>500.74626902791482</v>
      </c>
      <c r="C49" s="382">
        <f>+'9.รายได้(แยกกลุ่ม)'!D37</f>
        <v>154.86552077526693</v>
      </c>
      <c r="D49" s="382">
        <f>+'9.รายได้(แยกกลุ่ม)'!E37</f>
        <v>238.38289661319072</v>
      </c>
      <c r="E49" s="382">
        <f>+'9.รายได้(แยกกลุ่ม)'!F37</f>
        <v>1317.8032074016962</v>
      </c>
      <c r="F49" s="382">
        <f>+'9.รายได้(แยกกลุ่ม)'!G37</f>
        <v>4.3651782751373478</v>
      </c>
      <c r="G49" s="382">
        <f>+'9.รายได้(แยกกลุ่ม)'!H37</f>
        <v>17.054137015596769</v>
      </c>
      <c r="H49" s="382">
        <f>+'9.รายได้(แยกกลุ่ม)'!I37</f>
        <v>374.78798807941342</v>
      </c>
      <c r="I49" s="16" t="str">
        <f>+'9.รายได้(แยกกลุ่ม)'!R37</f>
        <v>กุดบาก,รพช.</v>
      </c>
      <c r="J49" s="15">
        <f>+'9.รายได้(แยกกลุ่ม)'!S37</f>
        <v>4.6452302735936028E-2</v>
      </c>
      <c r="K49" s="15">
        <f>+'9.รายได้(แยกกลุ่ม)'!T37</f>
        <v>0.60338210819058691</v>
      </c>
      <c r="L49" s="15">
        <f>+'9.รายได้(แยกกลุ่ม)'!U37</f>
        <v>-0.18103076290148429</v>
      </c>
      <c r="M49" s="15">
        <f>+'9.รายได้(แยกกลุ่ม)'!V37</f>
        <v>0.29839409134217759</v>
      </c>
      <c r="N49" s="15">
        <f>+'9.รายได้(แยกกลุ่ม)'!W37</f>
        <v>0.36207802851301801</v>
      </c>
      <c r="O49" s="15">
        <f>+'9.รายได้(แยกกลุ่ม)'!X37</f>
        <v>3.8311600179274048E-2</v>
      </c>
      <c r="P49" s="15">
        <f>+'9.รายได้(แยกกลุ่ม)'!Y37</f>
        <v>0.15669825772705626</v>
      </c>
    </row>
    <row r="50" spans="1:16">
      <c r="A50" s="255" t="str">
        <f>+'9.รายได้(แยกกลุ่ม)'!B38</f>
        <v>พระอาจารย์วันฯ,รพช.</v>
      </c>
      <c r="B50" s="382">
        <f>+'9.รายได้(แยกกลุ่ม)'!C38</f>
        <v>533.69771484600301</v>
      </c>
      <c r="C50" s="382">
        <f>+'9.รายได้(แยกกลุ่ม)'!D38</f>
        <v>57.859516284077358</v>
      </c>
      <c r="D50" s="382">
        <f>+'9.รายได้(แยกกลุ่ม)'!E38</f>
        <v>421.23185289957576</v>
      </c>
      <c r="E50" s="382">
        <f>+'9.รายได้(แยกกลุ่ม)'!F38</f>
        <v>959.69428790199083</v>
      </c>
      <c r="F50" s="382">
        <f>+'9.รายได้(แยกกลุ่ม)'!G38</f>
        <v>4.4565104257016968</v>
      </c>
      <c r="G50" s="382">
        <f>+'9.รายได้(แยกกลุ่ม)'!H38</f>
        <v>23.416828574402388</v>
      </c>
      <c r="H50" s="382">
        <f>+'9.รายได้(แยกกลุ่ม)'!I38</f>
        <v>383.74913177221515</v>
      </c>
      <c r="I50" s="16" t="str">
        <f>+'9.รายได้(แยกกลุ่ม)'!R38</f>
        <v>พระอาจารย์วันฯ,รพช.</v>
      </c>
      <c r="J50" s="15">
        <f>+'9.รายได้(แยกกลุ่ม)'!S38</f>
        <v>0.11531375710434504</v>
      </c>
      <c r="K50" s="15">
        <f>+'9.รายได้(แยกกลุ่ม)'!T38</f>
        <v>-0.40095824600573271</v>
      </c>
      <c r="L50" s="15">
        <f>+'9.รายได้(แยกกลุ่ม)'!U38</f>
        <v>0.44715050497322795</v>
      </c>
      <c r="M50" s="15">
        <f>+'9.รายได้(แยกกลุ่ม)'!V38</f>
        <v>-5.4440461285843685E-2</v>
      </c>
      <c r="N50" s="15">
        <f>+'9.รายได้(แยกกลุ่ม)'!W38</f>
        <v>0.39057663904837547</v>
      </c>
      <c r="O50" s="15">
        <f>+'9.รายได้(แยกกลุ่ม)'!X38</f>
        <v>0.42569305770062049</v>
      </c>
      <c r="P50" s="15">
        <f>+'9.รายได้(แยกกลุ่ม)'!Y38</f>
        <v>0.1843547985618422</v>
      </c>
    </row>
    <row r="51" spans="1:16">
      <c r="A51" s="255" t="str">
        <f>+'9.รายได้(แยกกลุ่ม)'!B39</f>
        <v>เจริญศิลป์,รพช.</v>
      </c>
      <c r="B51" s="382">
        <f>+'9.รายได้(แยกกลุ่ม)'!C39</f>
        <v>436.67397870016384</v>
      </c>
      <c r="C51" s="382">
        <f>+'9.รายได้(แยกกลุ่ม)'!D39</f>
        <v>74.132588142484366</v>
      </c>
      <c r="D51" s="385">
        <f>+'9.รายได้(แยกกลุ่ม)'!E39</f>
        <v>117.55682903533904</v>
      </c>
      <c r="E51" s="382">
        <f>+'9.รายได้(แยกกลุ่ม)'!F39</f>
        <v>1042.5710774710597</v>
      </c>
      <c r="F51" s="382">
        <f>+'9.รายได้(แยกกลุ่ม)'!G39</f>
        <v>3.4971252510247313</v>
      </c>
      <c r="G51" s="382">
        <f>+'9.รายได้(แยกกลุ่ม)'!H39</f>
        <v>10.967353030177987</v>
      </c>
      <c r="H51" s="382">
        <f>+'9.รายได้(แยกกลุ่ม)'!I39</f>
        <v>301.72810880514595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-8.7445041891713565E-2</v>
      </c>
      <c r="K51" s="15">
        <f>+'9.รายได้(แยกกลุ่ม)'!T39</f>
        <v>-0.23247689436302024</v>
      </c>
      <c r="L51" s="15">
        <f>+'9.รายได้(แยกกลุ่ม)'!U39</f>
        <v>-0.59613114884239171</v>
      </c>
      <c r="M51" s="15">
        <f>+'9.รายได้(แยกกลุ่ม)'!V39</f>
        <v>2.7215686826024588E-2</v>
      </c>
      <c r="N51" s="15">
        <f>+'9.รายได้(แยกกลุ่ม)'!W39</f>
        <v>9.1217166205882591E-2</v>
      </c>
      <c r="O51" s="15">
        <f>+'9.รายได้(แยกกลุ่ม)'!X39</f>
        <v>-0.33227170251530685</v>
      </c>
      <c r="P51" s="15">
        <f>+'9.รายได้(แยกกลุ่ม)'!Y39</f>
        <v>-6.8784515878772018E-2</v>
      </c>
    </row>
    <row r="52" spans="1:16">
      <c r="A52" s="255" t="str">
        <f>+'9.รายได้(แยกกลุ่ม)'!B40</f>
        <v>โพนนาแก้ว,รพช.</v>
      </c>
      <c r="B52" s="382">
        <f>+'9.รายได้(แยกกลุ่ม)'!C40</f>
        <v>494.07032084785135</v>
      </c>
      <c r="C52" s="382">
        <f>+'9.รายได้(แยกกลุ่ม)'!D40</f>
        <v>61.441521123693384</v>
      </c>
      <c r="D52" s="382">
        <f>+'9.รายได้(แยกกลุ่ม)'!E40</f>
        <v>239.44771953710011</v>
      </c>
      <c r="E52" s="382">
        <f>+'9.รายได้(แยกกลุ่ม)'!F40</f>
        <v>940.60235788433022</v>
      </c>
      <c r="F52" s="382">
        <f>+'9.รายได้(แยกกลุ่ม)'!G40</f>
        <v>3.4082155788394375</v>
      </c>
      <c r="G52" s="382">
        <f>+'9.รายได้(แยกกลุ่ม)'!H40</f>
        <v>11.141401518792655</v>
      </c>
      <c r="H52" s="382">
        <f>+'9.รายได้(แยกกลุ่ม)'!I40</f>
        <v>276.81729094076655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3.2501002889938069E-2</v>
      </c>
      <c r="K52" s="15">
        <f>+'9.รายได้(แยกกลุ่ม)'!T40</f>
        <v>-0.36387237664926791</v>
      </c>
      <c r="L52" s="15">
        <f>+'9.รายได้(แยกกลุ่ม)'!U40</f>
        <v>-0.17737254232430036</v>
      </c>
      <c r="M52" s="15">
        <f>+'9.รายได้(แยกกลุ่ม)'!V40</f>
        <v>-7.3251197963382142E-2</v>
      </c>
      <c r="N52" s="15">
        <f>+'9.รายได้(แยกกลุ่ม)'!W40</f>
        <v>6.347444795411239E-2</v>
      </c>
      <c r="O52" s="15">
        <f>+'9.รายได้(แยกกลุ่ม)'!X40</f>
        <v>-0.32167506167930293</v>
      </c>
      <c r="P52" s="15">
        <f>+'9.รายได้(แยกกลุ่ม)'!Y40</f>
        <v>-0.14566611437914403</v>
      </c>
    </row>
    <row r="53" spans="1:16">
      <c r="A53" s="255" t="str">
        <f>+'9.รายได้(แยกกลุ่ม)'!B43</f>
        <v>พระอาจารย์แบน  ธนากโร,รพช.</v>
      </c>
      <c r="B53" s="382">
        <f>+'9.รายได้(แยกกลุ่ม)'!C43</f>
        <v>481.28547291548495</v>
      </c>
      <c r="C53" s="382">
        <f>+'9.รายได้(แยกกลุ่ม)'!D43</f>
        <v>59.417998440158819</v>
      </c>
      <c r="D53" s="382">
        <f>+'9.รายได้(แยกกลุ่ม)'!E43</f>
        <v>204.40364693446088</v>
      </c>
      <c r="E53" s="382">
        <f>+'9.รายได้(แยกกลุ่ม)'!F43</f>
        <v>685.41014648437488</v>
      </c>
      <c r="F53" s="382">
        <f>+'9.รายได้(แยกกลุ่ม)'!G43</f>
        <v>3.544892533393126</v>
      </c>
      <c r="G53" s="382">
        <f>+'9.รายได้(แยกกลุ่ม)'!H43</f>
        <v>15.091226496684712</v>
      </c>
      <c r="H53" s="382">
        <f>+'9.รายได้(แยกกลุ่ม)'!I43</f>
        <v>301.04563492626204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5.783412792012093E-3</v>
      </c>
      <c r="K53" s="15">
        <f>+'9.รายได้(แยกกลุ่ม)'!T43</f>
        <v>-0.38482268276037035</v>
      </c>
      <c r="L53" s="15">
        <f>+'9.รายได้(แยกกลุ่ม)'!U43</f>
        <v>-0.29776715876684745</v>
      </c>
      <c r="M53" s="15">
        <f>+'9.รายได้(แยกกลุ่ม)'!V43</f>
        <v>-0.32468483963097744</v>
      </c>
      <c r="N53" s="15">
        <f>+'9.รายได้(แยกกลุ่ม)'!W43</f>
        <v>0.10612211663284324</v>
      </c>
      <c r="O53" s="15">
        <f>+'9.รายได้(แยกกลุ่ม)'!X43</f>
        <v>-8.1196807665483067E-2</v>
      </c>
      <c r="P53" s="15">
        <f>+'9.รายได้(แยกกลุ่ม)'!Y43</f>
        <v>-7.0890816965673384E-2</v>
      </c>
    </row>
    <row r="54" spans="1:16">
      <c r="A54" s="255" t="str">
        <f>+'9.รายได้(แยกกลุ่ม)'!B54</f>
        <v>กุสุมาลย์,รพช.</v>
      </c>
      <c r="B54" s="382">
        <f>+'9.รายได้(แยกกลุ่ม)'!C54</f>
        <v>514.08067573334858</v>
      </c>
      <c r="C54" s="382">
        <f>+'9.รายได้(แยกกลุ่ม)'!D54</f>
        <v>66.795919139613616</v>
      </c>
      <c r="D54" s="382">
        <f>+'9.รายได้(แยกกลุ่ม)'!E54</f>
        <v>258.14300675675673</v>
      </c>
      <c r="E54" s="382">
        <f>+'9.รายได้(แยกกลุ่ม)'!F54</f>
        <v>1250.4830325112107</v>
      </c>
      <c r="F54" s="382">
        <f>+'9.รายได้(แยกกลุ่ม)'!G54</f>
        <v>2.6356512457368981</v>
      </c>
      <c r="G54" s="382">
        <f>+'9.รายได้(แยกกลุ่ม)'!H54</f>
        <v>9.209783655723621</v>
      </c>
      <c r="H54" s="382">
        <f>+'9.รายได้(แยกกลุ่ม)'!I54</f>
        <v>290.48403363018178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-2.0996211757659432E-2</v>
      </c>
      <c r="K54" s="15">
        <f>+'9.รายได้(แยกกลุ่ม)'!T54</f>
        <v>-0.51894332801647236</v>
      </c>
      <c r="L54" s="15">
        <f>+'9.รายได้(แยกกลุ่ม)'!U54</f>
        <v>-0.18878897404136946</v>
      </c>
      <c r="M54" s="15">
        <f>+'9.รายได้(แยกกลุ่ม)'!V54</f>
        <v>0.34481759303293119</v>
      </c>
      <c r="N54" s="15">
        <f>+'9.รายได้(แยกกลุ่ม)'!W54</f>
        <v>-0.3488110508219468</v>
      </c>
      <c r="O54" s="15">
        <f>+'9.รายได้(แยกกลุ่ม)'!X54</f>
        <v>-0.69081859555097536</v>
      </c>
      <c r="P54" s="15">
        <f>+'9.รายได้(แยกกลุ่ม)'!Y54</f>
        <v>-0.1672500001698993</v>
      </c>
    </row>
    <row r="55" spans="1:16">
      <c r="A55" s="255" t="str">
        <f>+'9.รายได้(แยกกลุ่ม)'!B55</f>
        <v>วาริชภูมิ,รพช.</v>
      </c>
      <c r="B55" s="382">
        <f>+'9.รายได้(แยกกลุ่ม)'!C55</f>
        <v>527.70798285822775</v>
      </c>
      <c r="C55" s="386">
        <f>+'9.รายได้(แยกกลุ่ม)'!D55</f>
        <v>78.915006373918459</v>
      </c>
      <c r="D55" s="385">
        <f>+'9.รายได้(แยกกลุ่ม)'!E55</f>
        <v>138.5090568561873</v>
      </c>
      <c r="E55" s="385">
        <f>+'9.รายได้(แยกกลุ่ม)'!F55</f>
        <v>564.67069468267584</v>
      </c>
      <c r="F55" s="382">
        <f>+'9.รายได้(แยกกลุ่ม)'!G55</f>
        <v>7.5602380458099789</v>
      </c>
      <c r="G55" s="382">
        <f>+'9.รายได้(แยกกลุ่ม)'!H55</f>
        <v>22.038636311212603</v>
      </c>
      <c r="H55" s="382">
        <f>+'9.รายได้(แยกกลุ่ม)'!I55</f>
        <v>286.55338278770785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4.9553283965527795E-3</v>
      </c>
      <c r="K55" s="15">
        <f>+'9.รายได้(แยกกลุ่ม)'!T55</f>
        <v>-0.43166302934692008</v>
      </c>
      <c r="L55" s="15">
        <f>+'9.รายได้(แยกกลุ่ม)'!U55</f>
        <v>-0.5647370985232818</v>
      </c>
      <c r="M55" s="15">
        <f>+'9.รายได้(แยกกลุ่ม)'!V55</f>
        <v>-0.39273139679919539</v>
      </c>
      <c r="N55" s="15">
        <f>+'9.รายได้(แยกกลุ่ม)'!W55</f>
        <v>0.86790398636769694</v>
      </c>
      <c r="O55" s="15">
        <f>+'9.รายได้(แยกกลุ่ม)'!X55</f>
        <v>-0.26014152106522964</v>
      </c>
      <c r="P55" s="15">
        <f>+'9.รายได้(แยกกลุ่ม)'!Y55</f>
        <v>-0.1785182597279085</v>
      </c>
    </row>
    <row r="56" spans="1:16">
      <c r="A56" s="255" t="str">
        <f>+'9.รายได้(แยกกลุ่ม)'!B56</f>
        <v>คำตากล้า,รพช.</v>
      </c>
      <c r="B56" s="382">
        <f>+'9.รายได้(แยกกลุ่ม)'!C56</f>
        <v>598.91277987505407</v>
      </c>
      <c r="C56" s="382">
        <f>+'9.รายได้(แยกกลุ่ม)'!D56</f>
        <v>73.30409514582567</v>
      </c>
      <c r="D56" s="382">
        <f>+'9.รายได้(แยกกลุ่ม)'!E56</f>
        <v>463.6961722488038</v>
      </c>
      <c r="E56" s="382">
        <f>+'9.รายได้(แยกกลุ่ม)'!F56</f>
        <v>1303.3155994550409</v>
      </c>
      <c r="F56" s="382">
        <f>+'9.รายได้(แยกกลุ่ม)'!G56</f>
        <v>12.566566083283041</v>
      </c>
      <c r="G56" s="382">
        <f>+'9.รายได้(แยกกลุ่ม)'!H56</f>
        <v>17.379480989740493</v>
      </c>
      <c r="H56" s="382">
        <f>+'9.รายได้(แยกกลุ่ม)'!I56</f>
        <v>317.10496141382424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0.14055615782095626</v>
      </c>
      <c r="K56" s="15">
        <f>+'9.รายได้(แยกกลุ่ม)'!T56</f>
        <v>-0.47207217884211089</v>
      </c>
      <c r="L56" s="15">
        <f>+'9.รายได้(แยกกลุ่ม)'!U56</f>
        <v>0.45715916285691272</v>
      </c>
      <c r="M56" s="15">
        <f>+'9.รายได้(แยกกลุ่ม)'!V56</f>
        <v>0.40163576942071511</v>
      </c>
      <c r="N56" s="15">
        <f>+'9.รายได้(แยกกลุ่ม)'!W56</f>
        <v>2.1048147875352585</v>
      </c>
      <c r="O56" s="15">
        <f>+'9.รายได้(แยกกลุ่ม)'!X56</f>
        <v>-0.41655390160401123</v>
      </c>
      <c r="P56" s="15">
        <f>+'9.รายได้(แยกกลุ่ม)'!Y56</f>
        <v>-9.0934006721776039E-2</v>
      </c>
    </row>
    <row r="57" spans="1:16">
      <c r="A57" s="255" t="str">
        <f>+'9.รายได้(แยกกลุ่ม)'!B69</f>
        <v>โคกศรีสุพรรณ,รพช.</v>
      </c>
      <c r="B57" s="382">
        <f>+'9.รายได้(แยกกลุ่ม)'!C69</f>
        <v>458.78074608510286</v>
      </c>
      <c r="C57" s="382">
        <f>+'9.รายได้(แยกกลุ่ม)'!D69</f>
        <v>340.92390095925225</v>
      </c>
      <c r="D57" s="382">
        <f>+'9.รายได้(แยกกลุ่ม)'!E69</f>
        <v>462.87908978328181</v>
      </c>
      <c r="E57" s="382">
        <f>+'9.รายได้(แยกกลุ่ม)'!F69</f>
        <v>1740.3994639921079</v>
      </c>
      <c r="F57" s="382">
        <f>+'9.รายได้(แยกกลุ่ม)'!G69</f>
        <v>4.3809948542024015</v>
      </c>
      <c r="G57" s="382">
        <f>+'9.รายได้(แยกกลุ่ม)'!H69</f>
        <v>22.447358490566039</v>
      </c>
      <c r="H57" s="382">
        <f>+'9.รายได้(แยกกลุ่ม)'!I69</f>
        <v>487.18291916044933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3.0206238915237792E-2</v>
      </c>
      <c r="K57" s="15">
        <f>+'9.รายได้(แยกกลุ่ม)'!T69</f>
        <v>0.97699653685164645</v>
      </c>
      <c r="L57" s="15">
        <f>+'9.รายได้(แยกกลุ่ม)'!U69</f>
        <v>-4.7047378855287716E-2</v>
      </c>
      <c r="M57" s="15">
        <f>+'9.รายได้(แยกกลุ่ม)'!V69</f>
        <v>0.39287500777568168</v>
      </c>
      <c r="N57" s="15">
        <f>+'9.รายได้(แยกกลุ่ม)'!W69</f>
        <v>-0.29182663691222904</v>
      </c>
      <c r="O57" s="15">
        <f>+'9.รายได้(แยกกลุ่ม)'!X69</f>
        <v>-3.7635140800745918E-2</v>
      </c>
      <c r="P57" s="15">
        <f>+'9.รายได้(แยกกลุ่ม)'!Y69</f>
        <v>0.38275482896418211</v>
      </c>
    </row>
    <row r="58" spans="1:16">
      <c r="A58" s="255" t="str">
        <f>+'9.รายได้(แยกกลุ่ม)'!B101</f>
        <v>พระอาจารย์ฝั้นอาจาโร,รพช.</v>
      </c>
      <c r="B58" s="385">
        <f>+'9.รายได้(แยกกลุ่ม)'!C101</f>
        <v>241.00504135960301</v>
      </c>
      <c r="C58" s="382">
        <f>+'9.รายได้(แยกกลุ่ม)'!D101</f>
        <v>444.35593002707179</v>
      </c>
      <c r="D58" s="382">
        <f>+'9.รายได้(แยกกลุ่ม)'!E101</f>
        <v>242.53486721144026</v>
      </c>
      <c r="E58" s="382">
        <f>+'9.รายได้(แยกกลุ่ม)'!F101</f>
        <v>1404.2225585137505</v>
      </c>
      <c r="F58" s="382">
        <f>+'9.รายได้(แยกกลุ่ม)'!G101</f>
        <v>6.1045175173780439</v>
      </c>
      <c r="G58" s="382">
        <f>+'9.รายได้(แยกกลุ่ม)'!H101</f>
        <v>17.050195996470208</v>
      </c>
      <c r="H58" s="382">
        <f>+'9.รายได้(แยกกลุ่ม)'!I101</f>
        <v>326.90094995488039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-0.48551324545688607</v>
      </c>
      <c r="K58" s="15">
        <f>+'9.รายได้(แยกกลุ่ม)'!T101</f>
        <v>1.4022833882358459</v>
      </c>
      <c r="L58" s="15">
        <f>+'9.รายได้(แยกกลุ่ม)'!U101</f>
        <v>-0.49760957184074356</v>
      </c>
      <c r="M58" s="15">
        <f>+'9.รายได้(แยกกลุ่ม)'!V101</f>
        <v>0.19975079519916947</v>
      </c>
      <c r="N58" s="15">
        <f>+'9.รายได้(แยกกลุ่ม)'!W101</f>
        <v>0.12322983854944276</v>
      </c>
      <c r="O58" s="15">
        <f>+'9.รายได้(แยกกลุ่ม)'!X101</f>
        <v>-0.45941711536739716</v>
      </c>
      <c r="P58" s="15">
        <f>+'9.รายได้(แยกกลุ่ม)'!Y101</f>
        <v>0.15610896738045432</v>
      </c>
    </row>
    <row r="59" spans="1:16">
      <c r="A59" s="255" t="str">
        <f>+'9.รายได้(แยกกลุ่ม)'!B102</f>
        <v>พระอาจารย์มั่นฯ,รพช.</v>
      </c>
      <c r="B59" s="382">
        <f>+'9.รายได้(แยกกลุ่ม)'!C102</f>
        <v>520.86170090194946</v>
      </c>
      <c r="C59" s="382">
        <f>+'9.รายได้(แยกกลุ่ม)'!D102</f>
        <v>207.34892328581128</v>
      </c>
      <c r="D59" s="382">
        <f>+'9.รายได้(แยกกลุ่ม)'!E102</f>
        <v>813.44383975812525</v>
      </c>
      <c r="E59" s="382">
        <f>+'9.รายได้(แยกกลุ่ม)'!F102</f>
        <v>1500.7310350000002</v>
      </c>
      <c r="F59" s="382">
        <f>+'9.รายได้(แยกกลุ่ม)'!G102</f>
        <v>9.2379654699532328</v>
      </c>
      <c r="G59" s="382">
        <f>+'9.รายได้(แยกกลุ่ม)'!H102</f>
        <v>23.063434016667252</v>
      </c>
      <c r="H59" s="382">
        <f>+'9.รายได้(แยกกลุ่ม)'!I102</f>
        <v>275.18175986810206</v>
      </c>
      <c r="I59" s="16" t="str">
        <f>+'9.รายได้(แยกกลุ่ม)'!R102</f>
        <v>พระอาจารย์มั่นฯ,รพช.</v>
      </c>
      <c r="J59" s="15">
        <f>+'9.รายได้(แยกกลุ่ม)'!S102</f>
        <v>0.1119122013012297</v>
      </c>
      <c r="K59" s="15">
        <f>+'9.รายได้(แยกกลุ่ม)'!T102</f>
        <v>0.12097271650621703</v>
      </c>
      <c r="L59" s="15">
        <f>+'9.รายได้(แยกกลุ่ม)'!U102</f>
        <v>0.68497999334389137</v>
      </c>
      <c r="M59" s="15">
        <f>+'9.รายได้(แยกกลุ่ม)'!V102</f>
        <v>0.28220647197620979</v>
      </c>
      <c r="N59" s="15">
        <f>+'9.รายได้(แยกกลุ่ม)'!W102</f>
        <v>0.69978355108360046</v>
      </c>
      <c r="O59" s="15">
        <f>+'9.รายได้(แยกกลุ่ม)'!X102</f>
        <v>-0.26876513954181014</v>
      </c>
      <c r="P59" s="15">
        <f>+'9.รายได้(แยกกลุ่ม)'!Y102</f>
        <v>-2.6799707107128212E-2</v>
      </c>
    </row>
    <row r="60" spans="1:16">
      <c r="A60" s="255" t="str">
        <f>+'9.รายได้(แยกกลุ่ม)'!B111</f>
        <v>พังโคน,รพช.</v>
      </c>
      <c r="B60" s="382">
        <f>+'9.รายได้(แยกกลุ่ม)'!C111</f>
        <v>658.04131177629642</v>
      </c>
      <c r="C60" s="382">
        <f>+'9.รายได้(แยกกลุ่ม)'!D111</f>
        <v>132.49409889605656</v>
      </c>
      <c r="D60" s="382">
        <f>+'9.รายได้(แยกกลุ่ม)'!E111</f>
        <v>749.22836023477612</v>
      </c>
      <c r="E60" s="382">
        <f>+'9.รายได้(แยกกลุ่ม)'!F111</f>
        <v>1931.4145352993742</v>
      </c>
      <c r="F60" s="382">
        <f>+'9.รายได้(แยกกลุ่ม)'!G111</f>
        <v>12.439704657497243</v>
      </c>
      <c r="G60" s="382">
        <f>+'9.รายได้(แยกกลุ่ม)'!H111</f>
        <v>60.938792967606872</v>
      </c>
      <c r="H60" s="382">
        <f>+'9.รายได้(แยกกลุ่ม)'!I111</f>
        <v>449.25949931172232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0.20325648235470964</v>
      </c>
      <c r="K60" s="15">
        <f>+'9.รายได้(แยกกลุ่ม)'!T111</f>
        <v>-0.22381348866562584</v>
      </c>
      <c r="L60" s="15">
        <f>+'9.รายได้(แยกกลุ่ม)'!U111</f>
        <v>0.31813074666398966</v>
      </c>
      <c r="M60" s="15">
        <f>+'9.รายได้(แยกกลุ่ม)'!V111</f>
        <v>0.34654757536049741</v>
      </c>
      <c r="N60" s="15">
        <f>+'9.รายได้(แยกกลุ่ม)'!W111</f>
        <v>1.0710543764140703</v>
      </c>
      <c r="O60" s="15">
        <f>+'9.รายได้(แยกกลุ่ม)'!X111</f>
        <v>0.96486255386301056</v>
      </c>
      <c r="P60" s="15">
        <f>+'9.รายได้(แยกกลุ่ม)'!Y111</f>
        <v>0.32813835287317306</v>
      </c>
    </row>
    <row r="61" spans="1:16">
      <c r="A61" s="255" t="str">
        <f>+'9.รายได้(แยกกลุ่ม)'!B112</f>
        <v>อากาศอำนวย,รพช.</v>
      </c>
      <c r="B61" s="385">
        <f>+'9.รายได้(แยกกลุ่ม)'!C112</f>
        <v>420.02476899802161</v>
      </c>
      <c r="C61" s="382">
        <f>+'9.รายได้(แยกกลุ่ม)'!D112</f>
        <v>108.36770743628534</v>
      </c>
      <c r="D61" s="382">
        <f>+'9.รายได้(แยกกลุ่ม)'!E112</f>
        <v>396.90681189133772</v>
      </c>
      <c r="E61" s="382">
        <f>+'9.รายได้(แยกกลุ่ม)'!F112</f>
        <v>1791.6286849938715</v>
      </c>
      <c r="F61" s="382">
        <f>+'9.รายได้(แยกกลุ่ม)'!G112</f>
        <v>3.8911869141578177</v>
      </c>
      <c r="G61" s="382">
        <f>+'9.รายได้(แยกกลุ่ม)'!H112</f>
        <v>19.333199266277365</v>
      </c>
      <c r="H61" s="382">
        <f>+'9.รายได้(แยกกลุ่ม)'!I112</f>
        <v>373.71774855502542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-0.23196687350501674</v>
      </c>
      <c r="K61" s="15">
        <f>+'9.รายได้(แยกกลุ่ม)'!T112</f>
        <v>-0.3651524597917174</v>
      </c>
      <c r="L61" s="15">
        <f>+'9.รายได้(แยกกลุ่ม)'!U112</f>
        <v>-0.30171480408134577</v>
      </c>
      <c r="M61" s="15">
        <f>+'9.รายได้(แยกกลุ่ม)'!V112</f>
        <v>0.24909138749484885</v>
      </c>
      <c r="N61" s="15">
        <f>+'9.รายได้(แยกกลุ่ม)'!W112</f>
        <v>-0.35216631665328629</v>
      </c>
      <c r="O61" s="15">
        <f>+'9.รายได้(แยกกลุ่ม)'!X112</f>
        <v>-0.37663551516563593</v>
      </c>
      <c r="P61" s="15">
        <f>+'9.รายได้(แยกกลุ่ม)'!Y112</f>
        <v>0.10481553704654432</v>
      </c>
    </row>
    <row r="62" spans="1:16">
      <c r="A62" s="255" t="str">
        <f>+'9.รายได้(แยกกลุ่ม)'!B133</f>
        <v>วานรนิวาส,รพท.</v>
      </c>
      <c r="B62" s="382">
        <f>+'9.รายได้(แยกกลุ่ม)'!C133</f>
        <v>723.4121781600976</v>
      </c>
      <c r="C62" s="382">
        <f>+'9.รายได้(แยกกลุ่ม)'!D133</f>
        <v>438.28131783031006</v>
      </c>
      <c r="D62" s="382">
        <f>+'9.รายได้(แยกกลุ่ม)'!E133</f>
        <v>1715.4855250073119</v>
      </c>
      <c r="E62" s="382">
        <f>+'9.รายได้(แยกกลุ่ม)'!F133</f>
        <v>2604.5982281083693</v>
      </c>
      <c r="F62" s="382">
        <f>+'9.รายได้(แยกกลุ่ม)'!G133</f>
        <v>34.751628726999989</v>
      </c>
      <c r="G62" s="382">
        <f>+'9.รายได้(แยกกลุ่ม)'!H133</f>
        <v>96.460391669832376</v>
      </c>
      <c r="H62" s="385">
        <f>+'9.รายได้(แยกกลุ่ม)'!I133</f>
        <v>337.26865488906242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-4.7527603809940686E-2</v>
      </c>
      <c r="K62" s="15">
        <f>+'9.รายได้(แยกกลุ่ม)'!T133</f>
        <v>1.5607799884211656E-2</v>
      </c>
      <c r="L62" s="15">
        <f>+'9.รายได้(แยกกลุ่ม)'!U133</f>
        <v>0.81633569757079127</v>
      </c>
      <c r="M62" s="15">
        <f>+'9.รายได้(แยกกลุ่ม)'!V133</f>
        <v>-0.12780460133971777</v>
      </c>
      <c r="N62" s="15">
        <f>+'9.รายได้(แยกกลุ่ม)'!W133</f>
        <v>0.32957564999239991</v>
      </c>
      <c r="O62" s="15">
        <f>+'9.รายได้(แยกกลุ่ม)'!X133</f>
        <v>-0.35382257183018923</v>
      </c>
      <c r="P62" s="15">
        <f>+'9.รายได้(แยกกลุ่ม)'!Y133</f>
        <v>-0.33499594591604998</v>
      </c>
    </row>
    <row r="63" spans="1:16">
      <c r="A63" s="255" t="str">
        <f>+'9.รายได้(แยกกลุ่ม)'!B135</f>
        <v>สมเด็จพระยุพราชสว่างแดนดิน,รพท.</v>
      </c>
      <c r="B63" s="385">
        <f>+'9.รายได้(แยกกลุ่ม)'!C135</f>
        <v>579.9517031560481</v>
      </c>
      <c r="C63" s="385">
        <f>+'9.รายได้(แยกกลุ่ม)'!D135</f>
        <v>241.97423873543258</v>
      </c>
      <c r="D63" s="382">
        <f>+'9.รายได้(แยกกลุ่ม)'!E135</f>
        <v>967.99303935105274</v>
      </c>
      <c r="E63" s="382">
        <f>+'9.รายได้(แยกกลุ่ม)'!F135</f>
        <v>2426.6569070285595</v>
      </c>
      <c r="F63" s="382">
        <f>+'9.รายได้(แยกกลุ่ม)'!G135</f>
        <v>15.054916477286039</v>
      </c>
      <c r="G63" s="382">
        <f>+'9.รายได้(แยกกลุ่ม)'!H135</f>
        <v>98.0765136783575</v>
      </c>
      <c r="H63" s="382">
        <f>+'9.รายได้(แยกกลุ่ม)'!I135</f>
        <v>384.22153810350693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-0.23641320251965858</v>
      </c>
      <c r="K63" s="15">
        <f>+'9.รายได้(แยกกลุ่ม)'!T135</f>
        <v>-0.43928496553919433</v>
      </c>
      <c r="L63" s="15">
        <f>+'9.รายได้(แยกกลุ่ม)'!U135</f>
        <v>2.4899532373419974E-2</v>
      </c>
      <c r="M63" s="15">
        <f>+'9.รายได้(แยกกลุ่ม)'!V135</f>
        <v>-0.18739137361133149</v>
      </c>
      <c r="N63" s="15">
        <f>+'9.รายได้(แยกกลุ่ม)'!W135</f>
        <v>-0.42400828122000783</v>
      </c>
      <c r="O63" s="15">
        <f>+'9.รายได้(แยกกลุ่ม)'!X135</f>
        <v>-0.34299635036250264</v>
      </c>
      <c r="P63" s="15">
        <f>+'9.รายได้(แยกกลุ่ม)'!Y135</f>
        <v>-0.24241735245379573</v>
      </c>
    </row>
    <row r="64" spans="1:16">
      <c r="A64" s="255" t="str">
        <f>+'9.รายได้(แยกกลุ่ม)'!B151</f>
        <v>สกลนคร,รพศ.</v>
      </c>
      <c r="B64" s="382">
        <f>+'9.รายได้(แยกกลุ่ม)'!C151</f>
        <v>1853.5521704987323</v>
      </c>
      <c r="C64" s="382">
        <f>+'9.รายได้(แยกกลุ่ม)'!D151</f>
        <v>767.31487371103765</v>
      </c>
      <c r="D64" s="382">
        <f>+'9.รายได้(แยกกลุ่ม)'!E151</f>
        <v>3057.7630244972274</v>
      </c>
      <c r="E64" s="382">
        <f>+'9.รายได้(แยกกลุ่ม)'!F151</f>
        <v>6159.7633503949173</v>
      </c>
      <c r="F64" s="382">
        <f>+'9.รายได้(แยกกลุ่ม)'!G151</f>
        <v>53.115672428278131</v>
      </c>
      <c r="G64" s="382">
        <f>+'9.รายได้(แยกกลุ่ม)'!H151</f>
        <v>194.92622597050092</v>
      </c>
      <c r="H64" s="382">
        <f>+'9.รายได้(แยกกลุ่ม)'!I151</f>
        <v>1021.7833043021818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8.1837075516923152E-2</v>
      </c>
      <c r="K64" s="15">
        <f>+'9.รายได้(แยกกลุ่ม)'!T151</f>
        <v>0.10355401237773013</v>
      </c>
      <c r="L64" s="15">
        <f>+'9.รายได้(แยกกลุ่ม)'!U151</f>
        <v>0.52255455434076703</v>
      </c>
      <c r="M64" s="15">
        <f>+'9.รายได้(แยกกลุ่ม)'!V151</f>
        <v>0.17248871170496741</v>
      </c>
      <c r="N64" s="15">
        <f>+'9.รายได้(แยกกลุ่ม)'!W151</f>
        <v>0.27578912460865629</v>
      </c>
      <c r="O64" s="15">
        <f>+'9.รายได้(แยกกลุ่ม)'!X151</f>
        <v>-5.9382131583564465E-2</v>
      </c>
      <c r="P64" s="15">
        <f>+'9.รายได้(แยกกลุ่ม)'!Y151</f>
        <v>8.4136661581927411E-2</v>
      </c>
    </row>
    <row r="66" spans="1:16">
      <c r="A66" s="430" t="s">
        <v>47</v>
      </c>
      <c r="B66" s="439" t="s">
        <v>134</v>
      </c>
      <c r="C66" s="440"/>
      <c r="D66" s="440"/>
      <c r="E66" s="440"/>
      <c r="F66" s="440"/>
      <c r="G66" s="440"/>
      <c r="H66" s="441"/>
      <c r="I66" s="430" t="s">
        <v>47</v>
      </c>
      <c r="J66" s="439" t="s">
        <v>4</v>
      </c>
      <c r="K66" s="440"/>
      <c r="L66" s="440"/>
      <c r="M66" s="440"/>
      <c r="N66" s="440"/>
      <c r="O66" s="440"/>
      <c r="P66" s="441"/>
    </row>
    <row r="67" spans="1:16">
      <c r="A67" s="430"/>
      <c r="B67" s="12" t="s">
        <v>136</v>
      </c>
      <c r="C67" s="13" t="s">
        <v>137</v>
      </c>
      <c r="D67" s="12" t="s">
        <v>138</v>
      </c>
      <c r="E67" s="12" t="s">
        <v>139</v>
      </c>
      <c r="F67" s="12" t="s">
        <v>140</v>
      </c>
      <c r="G67" s="12" t="s">
        <v>141</v>
      </c>
      <c r="H67" s="12" t="s">
        <v>142</v>
      </c>
      <c r="I67" s="430"/>
      <c r="J67" s="12" t="s">
        <v>136</v>
      </c>
      <c r="K67" s="13" t="s">
        <v>137</v>
      </c>
      <c r="L67" s="12" t="s">
        <v>138</v>
      </c>
      <c r="M67" s="12" t="s">
        <v>139</v>
      </c>
      <c r="N67" s="12" t="s">
        <v>140</v>
      </c>
      <c r="O67" s="12" t="s">
        <v>141</v>
      </c>
      <c r="P67" s="12" t="s">
        <v>142</v>
      </c>
    </row>
    <row r="68" spans="1:16">
      <c r="A68" s="14" t="str">
        <f>+'9.รายได้(แยกกลุ่ม)'!B9</f>
        <v>โพธิ์ตาก,รพช.</v>
      </c>
      <c r="B68" s="382">
        <f>+'9.รายได้(แยกกลุ่ม)'!C9</f>
        <v>423.98964307010817</v>
      </c>
      <c r="C68" s="382">
        <f>+'9.รายได้(แยกกลุ่ม)'!D9</f>
        <v>124.59341511201977</v>
      </c>
      <c r="D68" s="385">
        <f>+'9.รายได้(แยกกลุ่ม)'!E9</f>
        <v>185.51370370370378</v>
      </c>
      <c r="E68" s="382">
        <f>+'9.รายได้(แยกกลุ่ม)'!F9</f>
        <v>1447.7389285714287</v>
      </c>
      <c r="F68" s="382">
        <f>+'9.รายได้(แยกกลุ่ม)'!G9</f>
        <v>9.9990748593015191</v>
      </c>
      <c r="G68" s="382">
        <f>+'9.รายได้(แยกกลุ่ม)'!H9</f>
        <v>17.526559247552232</v>
      </c>
      <c r="H68" s="382">
        <f>+'9.รายได้(แยกกลุ่ม)'!I9</f>
        <v>403.54280858676208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-0.18503672553503578</v>
      </c>
      <c r="K68" s="15">
        <f>+'9.รายได้(แยกกลุ่ม)'!T9</f>
        <v>-0.46671636703807851</v>
      </c>
      <c r="L68" s="15">
        <f>+'9.รายได้(แยกกลุ่ม)'!U9</f>
        <v>-0.56553654025805511</v>
      </c>
      <c r="M68" s="15">
        <f>+'9.รายได้(แยกกลุ่ม)'!V9</f>
        <v>-0.42715272496490819</v>
      </c>
      <c r="N68" s="15">
        <f>+'9.รายได้(แยกกลุ่ม)'!W9</f>
        <v>0.67886104631695943</v>
      </c>
      <c r="O68" s="15">
        <f>+'9.รายได้(แยกกลุ่ม)'!X9</f>
        <v>-0.29386077725452842</v>
      </c>
      <c r="P68" s="15">
        <f>+'9.รายได้(แยกกลุ่ม)'!Y9</f>
        <v>-0.27700404299460479</v>
      </c>
    </row>
    <row r="69" spans="1:16">
      <c r="A69" s="255" t="str">
        <f>+'9.รายได้(แยกกลุ่ม)'!B18</f>
        <v>ศรีเชียงใหม่,รพช.</v>
      </c>
      <c r="B69" s="385">
        <f>+'9.รายได้(แยกกลุ่ม)'!C18</f>
        <v>460.95842176573422</v>
      </c>
      <c r="C69" s="382">
        <f>+'9.รายได้(แยกกลุ่ม)'!D18</f>
        <v>40.446350961538464</v>
      </c>
      <c r="D69" s="382">
        <f>+'9.รายได้(แยกกลุ่ม)'!E18</f>
        <v>203.67921711057303</v>
      </c>
      <c r="E69" s="382">
        <f>+'9.รายได้(แยกกลุ่ม)'!F18</f>
        <v>1045.4432118226603</v>
      </c>
      <c r="F69" s="382">
        <f>+'9.รายได้(แยกกลุ่ม)'!G18</f>
        <v>9.2120212964692687</v>
      </c>
      <c r="G69" s="382">
        <f>+'9.รายได้(แยกกลุ่ม)'!H18</f>
        <v>30.535821034933683</v>
      </c>
      <c r="H69" s="382">
        <f>+'9.รายได้(แยกกลุ่ม)'!I18</f>
        <v>403.67193487762233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-0.14411869556255705</v>
      </c>
      <c r="K69" s="15">
        <f>+'9.รายได้(แยกกลุ่ม)'!T18</f>
        <v>-0.72375385942060499</v>
      </c>
      <c r="L69" s="15">
        <f>+'9.รายได้(แยกกลุ่ม)'!U18</f>
        <v>-0.15740902557502742</v>
      </c>
      <c r="M69" s="15">
        <f>+'9.รายได้(แยกกลุ่ม)'!V18</f>
        <v>8.6441477641642464E-2</v>
      </c>
      <c r="N69" s="15">
        <f>+'9.รายได้(แยกกลุ่ม)'!W18</f>
        <v>0.60919286587135202</v>
      </c>
      <c r="O69" s="15">
        <f>+'9.รายได้(แยกกลุ่ม)'!X18</f>
        <v>0.56338802783577357</v>
      </c>
      <c r="P69" s="15">
        <f>+'9.รายได้(แยกกลุ่ม)'!Y18</f>
        <v>0.19691688560993431</v>
      </c>
    </row>
    <row r="70" spans="1:16">
      <c r="A70" s="255" t="str">
        <f>+'9.รายได้(แยกกลุ่ม)'!B21</f>
        <v>สระใคร,รพช.</v>
      </c>
      <c r="B70" s="382">
        <f>+'9.รายได้(แยกกลุ่ม)'!C21</f>
        <v>607.17032565408078</v>
      </c>
      <c r="C70" s="382">
        <f>+'9.รายได้(แยกกลุ่ม)'!D21</f>
        <v>68.621205827494066</v>
      </c>
      <c r="D70" s="382">
        <f>+'9.รายได้(แยกกลุ่ม)'!E21</f>
        <v>181.10719512195124</v>
      </c>
      <c r="E70" s="382">
        <f>+'9.รายได้(แยกกลุ่ม)'!F21</f>
        <v>553.63353097345123</v>
      </c>
      <c r="F70" s="385">
        <f>+'9.รายได้(แยกกลุ่ม)'!G21</f>
        <v>3.5538096314718515</v>
      </c>
      <c r="G70" s="382">
        <f>+'9.รายได้(แยกกลุ่ม)'!H21</f>
        <v>12.276147411259327</v>
      </c>
      <c r="H70" s="382">
        <f>+'9.รายได้(แยกกลุ่ม)'!I21</f>
        <v>298.08305439330542</v>
      </c>
      <c r="I70" s="16" t="str">
        <f>+'9.รายได้(แยกกลุ่ม)'!R21</f>
        <v>สระใคร,รพช.</v>
      </c>
      <c r="J70" s="15">
        <f>+'9.รายได้(แยกกลุ่ม)'!S21</f>
        <v>0.12735922764119362</v>
      </c>
      <c r="K70" s="15">
        <f>+'9.รายได้(แยกกลุ่ม)'!T21</f>
        <v>-0.5313212979391978</v>
      </c>
      <c r="L70" s="15">
        <f>+'9.รายได้(แยกกลุ่ม)'!U21</f>
        <v>-0.25078616179904262</v>
      </c>
      <c r="M70" s="15">
        <f>+'9.รายได้(แยกกลุ่ม)'!V21</f>
        <v>-0.42465508919026024</v>
      </c>
      <c r="N70" s="15">
        <f>+'9.รายได้(แยกกลุ่ม)'!W21</f>
        <v>-0.37920626520682732</v>
      </c>
      <c r="O70" s="15">
        <f>+'9.รายได้(แยกกลุ่ม)'!X21</f>
        <v>-0.37147974934902095</v>
      </c>
      <c r="P70" s="15">
        <f>+'9.รายได้(แยกกลุ่ม)'!Y21</f>
        <v>-0.11616188718768916</v>
      </c>
    </row>
    <row r="71" spans="1:16">
      <c r="A71" s="255" t="str">
        <f>+'9.รายได้(แยกกลุ่ม)'!B23</f>
        <v>เฝ้าไร่,รพช.</v>
      </c>
      <c r="B71" s="382">
        <f>+'9.รายได้(แยกกลุ่ม)'!C23</f>
        <v>619.87757244275019</v>
      </c>
      <c r="C71" s="382">
        <f>+'9.รายได้(แยกกลุ่ม)'!D23</f>
        <v>88.179350570426223</v>
      </c>
      <c r="D71" s="382">
        <f>+'9.รายได้(แยกกลุ่ม)'!E23</f>
        <v>161.87302270011946</v>
      </c>
      <c r="E71" s="382">
        <f>+'9.รายได้(แยกกลุ่ม)'!F23</f>
        <v>595.37472312703585</v>
      </c>
      <c r="F71" s="382">
        <f>+'9.รายได้(แยกกลุ่ม)'!G23</f>
        <v>8.048786332159203</v>
      </c>
      <c r="G71" s="382">
        <f>+'9.รายได้(แยกกลุ่ม)'!H23</f>
        <v>18.044449236814991</v>
      </c>
      <c r="H71" s="385">
        <f>+'9.รายได้(แยกกลุ่ม)'!I23</f>
        <v>160.4406311980332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0.15095331865624437</v>
      </c>
      <c r="K71" s="15">
        <f>+'9.รายได้(แยกกลุ่ม)'!T23</f>
        <v>-0.39774034752748028</v>
      </c>
      <c r="L71" s="15">
        <f>+'9.รายได้(แยกกลุ่ม)'!U23</f>
        <v>-0.33035510512609301</v>
      </c>
      <c r="M71" s="15">
        <f>+'9.รายได้(แยกกลุ่ม)'!V23</f>
        <v>-0.38127696786428145</v>
      </c>
      <c r="N71" s="15">
        <f>+'9.รายได้(แยกกลุ่ม)'!W23</f>
        <v>0.40599431197555136</v>
      </c>
      <c r="O71" s="15">
        <f>+'9.รายได้(แยกกลุ่ม)'!X23</f>
        <v>-7.6151387137962198E-2</v>
      </c>
      <c r="P71" s="15">
        <f>+'9.รายได้(แยกกลุ่ม)'!Y23</f>
        <v>-0.52428176440589258</v>
      </c>
    </row>
    <row r="72" spans="1:16">
      <c r="A72" s="255" t="str">
        <f>+'9.รายได้(แยกกลุ่ม)'!B24</f>
        <v>รัตนวาปี,รพช.</v>
      </c>
      <c r="B72" s="382">
        <f>+'9.รายได้(แยกกลุ่ม)'!C24</f>
        <v>541.55921588559011</v>
      </c>
      <c r="C72" s="382">
        <f>+'9.รายได้(แยกกลุ่ม)'!D24</f>
        <v>52.07288338182201</v>
      </c>
      <c r="D72" s="385">
        <f>+'9.รายได้(แยกกลุ่ม)'!E24</f>
        <v>125.42740201567747</v>
      </c>
      <c r="E72" s="382">
        <f>+'9.รายได้(แยกกลุ่ม)'!F24</f>
        <v>636.16773339990016</v>
      </c>
      <c r="F72" s="382">
        <f>+'9.รายได้(แยกกลุ่ม)'!G24</f>
        <v>4.3179900390191293</v>
      </c>
      <c r="G72" s="382">
        <f>+'9.รายได้(แยกกลุ่ม)'!H24</f>
        <v>21.572280557053581</v>
      </c>
      <c r="H72" s="382">
        <f>+'9.รายได้(แยกกลุ่ม)'!I24</f>
        <v>200.53784359774264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5.5362614848598639E-3</v>
      </c>
      <c r="K72" s="15">
        <f>+'9.รายได้(แยกกลุ่ม)'!T24</f>
        <v>-0.64434534337230398</v>
      </c>
      <c r="L72" s="15">
        <f>+'9.รายได้(แยกกลุ่ม)'!U24</f>
        <v>-0.48112527933270244</v>
      </c>
      <c r="M72" s="15">
        <f>+'9.รายได้(แยกกลุ่ม)'!V24</f>
        <v>-0.33888421246914741</v>
      </c>
      <c r="N72" s="15">
        <f>+'9.รายได้(แยกกลุ่ม)'!W24</f>
        <v>-0.24571616347040823</v>
      </c>
      <c r="O72" s="15">
        <f>+'9.รายได้(แยกกลุ่ม)'!X24</f>
        <v>0.10446826097876513</v>
      </c>
      <c r="P72" s="15">
        <f>+'9.รายได้(แยกกลุ่ม)'!Y24</f>
        <v>-0.4053905895669731</v>
      </c>
    </row>
    <row r="73" spans="1:16">
      <c r="A73" s="255" t="str">
        <f>+'9.รายได้(แยกกลุ่ม)'!B52</f>
        <v>สังคม,รพช.</v>
      </c>
      <c r="B73" s="382">
        <f>+'9.รายได้(แยกกลุ่ม)'!C52</f>
        <v>557.00566226628052</v>
      </c>
      <c r="C73" s="382">
        <f>+'9.รายได้(แยกกลุ่ม)'!D52</f>
        <v>435.97471610148693</v>
      </c>
      <c r="D73" s="382">
        <f>+'9.รายได้(แยกกลุ่ม)'!E52</f>
        <v>529.27921440261866</v>
      </c>
      <c r="E73" s="382">
        <f>+'9.รายได้(แยกกลุ่ม)'!F52</f>
        <v>1401.9206457925636</v>
      </c>
      <c r="F73" s="382">
        <f>+'9.รายได้(แยกกลุ่ม)'!G52</f>
        <v>8.6079954110223706</v>
      </c>
      <c r="G73" s="382">
        <f>+'9.รายได้(แยกกลุ่ม)'!H52</f>
        <v>26.184949035873451</v>
      </c>
      <c r="H73" s="382">
        <f>+'9.รายได้(แยกกลุ่ม)'!I52</f>
        <v>460.10551111547335</v>
      </c>
      <c r="I73" s="16" t="str">
        <f>+'9.รายได้(แยกกลุ่ม)'!R52</f>
        <v>สังคม,รพช.</v>
      </c>
      <c r="J73" s="15">
        <f>+'9.รายได้(แยกกลุ่ม)'!S52</f>
        <v>6.0749176485234459E-2</v>
      </c>
      <c r="K73" s="15">
        <f>+'9.รายได้(แยกกลุ่ม)'!T52</f>
        <v>2.1398407073099786</v>
      </c>
      <c r="L73" s="15">
        <f>+'9.รายได้(แยกกลุ่ม)'!U52</f>
        <v>0.66325301594825448</v>
      </c>
      <c r="M73" s="15">
        <f>+'9.รายได้(แยกกลุ่ม)'!V52</f>
        <v>0.50767943225253287</v>
      </c>
      <c r="N73" s="15">
        <f>+'9.รายได้(แยกกลุ่ม)'!W52</f>
        <v>1.1267728404127104</v>
      </c>
      <c r="O73" s="15">
        <f>+'9.รายได้(แยกกลุ่ม)'!X52</f>
        <v>-0.12094576583173947</v>
      </c>
      <c r="P73" s="15">
        <f>+'9.รายได้(แยกกลุ่ม)'!Y52</f>
        <v>0.31901522956347639</v>
      </c>
    </row>
    <row r="74" spans="1:16">
      <c r="A74" s="255" t="str">
        <f>+'9.รายได้(แยกกลุ่ม)'!B123</f>
        <v>โพนพิสัย,รพช.</v>
      </c>
      <c r="B74" s="382">
        <f>+'9.รายได้(แยกกลุ่ม)'!C123</f>
        <v>469.13591259287222</v>
      </c>
      <c r="C74" s="382">
        <f>+'9.รายได้(แยกกลุ่ม)'!D123</f>
        <v>182.48239125585545</v>
      </c>
      <c r="D74" s="385">
        <f>+'9.รายได้(แยกกลุ่ม)'!E123</f>
        <v>276.21875226039776</v>
      </c>
      <c r="E74" s="382">
        <f>+'9.รายได้(แยกกลุ่ม)'!F123</f>
        <v>1312.1994805194804</v>
      </c>
      <c r="F74" s="382">
        <f>+'9.รายได้(แยกกลุ่ม)'!G123</f>
        <v>7.3100634718387951</v>
      </c>
      <c r="G74" s="382">
        <f>+'9.รายได้(แยกกลุ่ม)'!H123</f>
        <v>48.61883922040537</v>
      </c>
      <c r="H74" s="382">
        <f>+'9.รายได้(แยกกลุ่ม)'!I123</f>
        <v>401.2692314555843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0.48263419122395435</v>
      </c>
      <c r="K74" s="15">
        <f>+'9.รายได้(แยกกลุ่ม)'!T123</f>
        <v>0.21937652070638236</v>
      </c>
      <c r="L74" s="15">
        <f>+'9.รายได้(แยกกลุ่ม)'!U123</f>
        <v>-0.33219877771414696</v>
      </c>
      <c r="M74" s="15">
        <f>+'9.รายได้(แยกกลุ่ม)'!V123</f>
        <v>-0.13459578707779041</v>
      </c>
      <c r="N74" s="15">
        <f>+'9.รายได้(แยกกลุ่ม)'!W123</f>
        <v>-0.37232506589690556</v>
      </c>
      <c r="O74" s="15">
        <f>+'9.รายได้(แยกกลุ่ม)'!X123</f>
        <v>-2.0123292015181482E-2</v>
      </c>
      <c r="P74" s="15">
        <f>+'9.รายได้(แยกกลุ่ม)'!Y123</f>
        <v>0.34269281121187872</v>
      </c>
    </row>
    <row r="75" spans="1:16">
      <c r="A75" s="255" t="str">
        <f>+'9.รายได้(แยกกลุ่ม)'!B134</f>
        <v>สมเด็จพระยุพราชท่าบ่อ,รพท.</v>
      </c>
      <c r="B75" s="382">
        <f>+'9.รายได้(แยกกลุ่ม)'!C134</f>
        <v>786.87758070543134</v>
      </c>
      <c r="C75" s="382">
        <f>+'9.รายได้(แยกกลุ่ม)'!D134</f>
        <v>578.01056116066343</v>
      </c>
      <c r="D75" s="382">
        <f>+'9.รายได้(แยกกลุ่ม)'!E134</f>
        <v>754.45054700854712</v>
      </c>
      <c r="E75" s="382">
        <f>+'9.รายได้(แยกกลุ่ม)'!F134</f>
        <v>4239.4320100426048</v>
      </c>
      <c r="F75" s="385">
        <f>+'9.รายได้(แยกกลุ่ม)'!G134</f>
        <v>12.665582079835067</v>
      </c>
      <c r="G75" s="382">
        <f>+'9.รายได้(แยกกลุ่ม)'!H134</f>
        <v>328.60734778303743</v>
      </c>
      <c r="H75" s="382">
        <f>+'9.รายได้(แยกกลุ่ม)'!I134</f>
        <v>758.77226283894652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3.6033394832997299E-2</v>
      </c>
      <c r="K75" s="15">
        <f>+'9.รายได้(แยกกลุ่ม)'!T134</f>
        <v>0.33939552166241754</v>
      </c>
      <c r="L75" s="15">
        <f>+'9.รายได้(แยกกลุ่ม)'!U134</f>
        <v>-0.20119672208974557</v>
      </c>
      <c r="M75" s="15">
        <f>+'9.รายได้(แยกกลุ่ม)'!V134</f>
        <v>0.41964816384664494</v>
      </c>
      <c r="N75" s="15">
        <f>+'9.รายได้(แยกกลุ่ม)'!W134</f>
        <v>-0.5154227256909768</v>
      </c>
      <c r="O75" s="15">
        <f>+'9.รายได้(แยกกลุ่ม)'!X134</f>
        <v>1.201304050215191</v>
      </c>
      <c r="P75" s="15">
        <f>+'9.รายได้(แยกกลุ่ม)'!Y134</f>
        <v>0.49609702413740547</v>
      </c>
    </row>
    <row r="76" spans="1:16">
      <c r="A76" s="255" t="str">
        <f>+'9.รายได้(แยกกลุ่ม)'!B143</f>
        <v>หนองคาย,รพท.</v>
      </c>
      <c r="B76" s="382">
        <f>+'9.รายได้(แยกกลุ่ม)'!C143</f>
        <v>663.79555415414313</v>
      </c>
      <c r="C76" s="382">
        <f>+'9.รายได้(แยกกลุ่ม)'!D143</f>
        <v>602.17873738729065</v>
      </c>
      <c r="D76" s="382">
        <f>+'9.รายได้(แยกกลุ่ม)'!E143</f>
        <v>1120.3819195560134</v>
      </c>
      <c r="E76" s="382">
        <f>+'9.รายได้(แยกกลุ่ม)'!F143</f>
        <v>4849.9739765692611</v>
      </c>
      <c r="F76" s="382">
        <f>+'9.รายได้(แยกกลุ่ม)'!G143</f>
        <v>32.905118058395075</v>
      </c>
      <c r="G76" s="382">
        <f>+'9.รายได้(แยกกลุ่ม)'!H143</f>
        <v>308.91468699105292</v>
      </c>
      <c r="H76" s="382">
        <f>+'9.รายได้(แยกกลุ่ม)'!I143</f>
        <v>744.04158794904822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2.9095412444021484E-2</v>
      </c>
      <c r="K76" s="15">
        <f>+'9.รายได้(แยกกลุ่ม)'!T143</f>
        <v>4.8618619055576941E-2</v>
      </c>
      <c r="L76" s="15">
        <f>+'9.รายได้(แยกกลุ่ม)'!U143</f>
        <v>-0.36722393370657452</v>
      </c>
      <c r="M76" s="15">
        <f>+'9.รายได้(แยกกลุ่ม)'!V143</f>
        <v>0.17127881960103669</v>
      </c>
      <c r="N76" s="15">
        <f>+'9.รายได้(แยกกลุ่ม)'!W143</f>
        <v>-0.10218617874292991</v>
      </c>
      <c r="O76" s="15">
        <f>+'9.รายได้(แยกกลุ่ม)'!X143</f>
        <v>0.4641188245681277</v>
      </c>
      <c r="P76" s="15">
        <f>+'9.รายได้(แยกกลุ่ม)'!Y143</f>
        <v>-5.8315685625435432E-2</v>
      </c>
    </row>
    <row r="78" spans="1:16">
      <c r="A78" s="430" t="s">
        <v>88</v>
      </c>
      <c r="B78" s="439" t="s">
        <v>134</v>
      </c>
      <c r="C78" s="440"/>
      <c r="D78" s="440"/>
      <c r="E78" s="440"/>
      <c r="F78" s="440"/>
      <c r="G78" s="440"/>
      <c r="H78" s="441"/>
      <c r="I78" s="430" t="s">
        <v>88</v>
      </c>
      <c r="J78" s="439" t="s">
        <v>4</v>
      </c>
      <c r="K78" s="440"/>
      <c r="L78" s="440"/>
      <c r="M78" s="440"/>
      <c r="N78" s="440"/>
      <c r="O78" s="440"/>
      <c r="P78" s="441"/>
    </row>
    <row r="79" spans="1:16">
      <c r="A79" s="430"/>
      <c r="B79" s="12" t="s">
        <v>136</v>
      </c>
      <c r="C79" s="13" t="s">
        <v>137</v>
      </c>
      <c r="D79" s="12" t="s">
        <v>138</v>
      </c>
      <c r="E79" s="12" t="s">
        <v>139</v>
      </c>
      <c r="F79" s="12" t="s">
        <v>140</v>
      </c>
      <c r="G79" s="12" t="s">
        <v>141</v>
      </c>
      <c r="H79" s="12" t="s">
        <v>142</v>
      </c>
      <c r="I79" s="430"/>
      <c r="J79" s="12" t="s">
        <v>136</v>
      </c>
      <c r="K79" s="13" t="s">
        <v>137</v>
      </c>
      <c r="L79" s="12" t="s">
        <v>138</v>
      </c>
      <c r="M79" s="12" t="s">
        <v>139</v>
      </c>
      <c r="N79" s="12" t="s">
        <v>140</v>
      </c>
      <c r="O79" s="12" t="s">
        <v>141</v>
      </c>
      <c r="P79" s="12" t="s">
        <v>142</v>
      </c>
    </row>
    <row r="80" spans="1:16">
      <c r="A80" s="255" t="str">
        <f>+'9.รายได้(แยกกลุ่ม)'!B60</f>
        <v>นาวังฯ,รพช.</v>
      </c>
      <c r="B80" s="382">
        <f>+'9.รายได้(แยกกลุ่ม)'!C60</f>
        <v>621.37606087355675</v>
      </c>
      <c r="C80" s="382">
        <f>+'9.รายได้(แยกกลุ่ม)'!D60</f>
        <v>100.2665001235832</v>
      </c>
      <c r="D80" s="382">
        <f>+'9.รายได้(แยกกลุ่ม)'!E60</f>
        <v>258.59524082568805</v>
      </c>
      <c r="E80" s="382">
        <f>+'9.รายได้(แยกกลุ่ม)'!F60</f>
        <v>922.58275383141768</v>
      </c>
      <c r="F80" s="382">
        <f>+'9.รายได้(แยกกลุ่ม)'!G60</f>
        <v>1.8820042073054122</v>
      </c>
      <c r="G80" s="382">
        <f>+'9.รายได้(แยกกลุ่ม)'!H60</f>
        <v>25.860193153566644</v>
      </c>
      <c r="H80" s="382">
        <f>+'9.รายได้(แยกกลุ่ม)'!I60</f>
        <v>297.51700293068745</v>
      </c>
      <c r="I80" s="16" t="str">
        <f>+'9.รายได้(แยกกลุ่ม)'!R60</f>
        <v>นาวังฯ,รพช.</v>
      </c>
      <c r="J80" s="15">
        <f>+'9.รายได้(แยกกลุ่ม)'!S60</f>
        <v>0.18333472980776494</v>
      </c>
      <c r="K80" s="15">
        <f>+'9.รายได้(แยกกลุ่ม)'!T60</f>
        <v>-0.2778919807949527</v>
      </c>
      <c r="L80" s="15">
        <f>+'9.รายได้(แยกกลุ่ม)'!U60</f>
        <v>-0.1873678343884293</v>
      </c>
      <c r="M80" s="15">
        <f>+'9.รายได้(แยกกลุ่ม)'!V60</f>
        <v>-7.8189898429211219E-3</v>
      </c>
      <c r="N80" s="15">
        <f>+'9.รายได้(แยกกลุ่ม)'!W60</f>
        <v>-0.53501422311234537</v>
      </c>
      <c r="O80" s="15">
        <f>+'9.รายได้(แยกกลุ่ม)'!X60</f>
        <v>-0.13184813700006759</v>
      </c>
      <c r="P80" s="15">
        <f>+'9.รายได้(แยกกลุ่ม)'!Y60</f>
        <v>-0.14708811687941378</v>
      </c>
    </row>
    <row r="81" spans="1:16">
      <c r="A81" s="255" t="str">
        <f>+'9.รายได้(แยกกลุ่ม)'!B77</f>
        <v>โนนสัง,รพช.</v>
      </c>
      <c r="B81" s="382">
        <f>+'9.รายได้(แยกกลุ่ม)'!C77</f>
        <v>392.93866230509212</v>
      </c>
      <c r="C81" s="382">
        <f>+'9.รายได้(แยกกลุ่ม)'!D77</f>
        <v>114.20487689455891</v>
      </c>
      <c r="D81" s="382">
        <f>+'9.รายได้(แยกกลุ่ม)'!E77</f>
        <v>376.43210262828535</v>
      </c>
      <c r="E81" s="382">
        <f>+'9.รายได้(แยกกลุ่ม)'!F77</f>
        <v>525.54054404791611</v>
      </c>
      <c r="F81" s="385">
        <f>+'9.รายได้(แยกกลุ่ม)'!G77</f>
        <v>1.2248011402198995</v>
      </c>
      <c r="G81" s="382">
        <f>+'9.รายได้(แยกกลุ่ม)'!H77</f>
        <v>10.351363222090789</v>
      </c>
      <c r="H81" s="382">
        <f>+'9.รายได้(แยกกลุ่ม)'!I77</f>
        <v>274.05761509104786</v>
      </c>
      <c r="I81" s="16" t="str">
        <f>+'9.รายได้(แยกกลุ่ม)'!R77</f>
        <v>โนนสัง,รพช.</v>
      </c>
      <c r="J81" s="15">
        <f>+'9.รายได้(แยกกลุ่ม)'!S77</f>
        <v>-0.13775162195621288</v>
      </c>
      <c r="K81" s="15">
        <f>+'9.รายได้(แยกกลุ่ม)'!T77</f>
        <v>-0.10504767082649297</v>
      </c>
      <c r="L81" s="15">
        <f>+'9.รายได้(แยกกลุ่ม)'!U77</f>
        <v>0.22035471597417211</v>
      </c>
      <c r="M81" s="15">
        <f>+'9.รายได้(แยกกลุ่ม)'!V77</f>
        <v>-0.31476669785627226</v>
      </c>
      <c r="N81" s="15">
        <f>+'9.รายได้(แยกกลุ่ม)'!W77</f>
        <v>-0.5553016348046067</v>
      </c>
      <c r="O81" s="15">
        <f>+'9.รายได้(แยกกลุ่ม)'!X77</f>
        <v>-0.44250265588718996</v>
      </c>
      <c r="P81" s="15">
        <f>+'9.รายได้(แยกกลุ่ม)'!Y77</f>
        <v>-2.6763106048160214E-2</v>
      </c>
    </row>
    <row r="82" spans="1:16">
      <c r="A82" s="255" t="str">
        <f>+'9.รายได้(แยกกลุ่ม)'!B78</f>
        <v>สุวรรณคูหา,รพช.</v>
      </c>
      <c r="B82" s="382">
        <f>+'9.รายได้(แยกกลุ่ม)'!C78</f>
        <v>466.05061317328642</v>
      </c>
      <c r="C82" s="382">
        <f>+'9.รายได้(แยกกลุ่ม)'!D78</f>
        <v>157.83177376811039</v>
      </c>
      <c r="D82" s="382">
        <f>+'9.รายได้(แยกกลุ่ม)'!E78</f>
        <v>228.48494163424118</v>
      </c>
      <c r="E82" s="382">
        <f>+'9.รายได้(แยกกลุ่ม)'!F78</f>
        <v>619.6227925696594</v>
      </c>
      <c r="F82" s="385">
        <f>+'9.รายได้(แยกกลุ่ม)'!G78</f>
        <v>1.0134727387551752</v>
      </c>
      <c r="G82" s="382">
        <f>+'9.รายได้(แยกกลุ่ม)'!H78</f>
        <v>10.657784015156832</v>
      </c>
      <c r="H82" s="382">
        <f>+'9.รายได้(แยกกลุ่ม)'!I78</f>
        <v>236.86474196261327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2.2682224593533071E-2</v>
      </c>
      <c r="K82" s="15">
        <f>+'9.รายได้(แยกกลุ่ม)'!T78</f>
        <v>0.23682908639504979</v>
      </c>
      <c r="L82" s="15">
        <f>+'9.รายได้(แยกกลุ่ม)'!U78</f>
        <v>-0.259274981847741</v>
      </c>
      <c r="M82" s="15">
        <f>+'9.รายได้(แยกกลุ่ม)'!V78</f>
        <v>-0.19209625775834691</v>
      </c>
      <c r="N82" s="15">
        <f>+'9.รายได้(แยกกลุ่ม)'!W78</f>
        <v>-0.63203033105144901</v>
      </c>
      <c r="O82" s="15">
        <f>+'9.รายได้(แยกกลุ่ม)'!X78</f>
        <v>-0.4259996335653865</v>
      </c>
      <c r="P82" s="15">
        <f>+'9.รายได้(แยกกลุ่ม)'!Y78</f>
        <v>-0.15884291090465708</v>
      </c>
    </row>
    <row r="83" spans="1:16">
      <c r="A83" s="255" t="str">
        <f>+'9.รายได้(แยกกลุ่ม)'!B98</f>
        <v>นากลาง,รพช.</v>
      </c>
      <c r="B83" s="382">
        <f>+'9.รายได้(แยกกลุ่ม)'!C98</f>
        <v>461.55022663595958</v>
      </c>
      <c r="C83" s="382">
        <f>+'9.รายได้(แยกกลุ่ม)'!D98</f>
        <v>50.550102389579152</v>
      </c>
      <c r="D83" s="382">
        <f>+'9.รายได้(แยกกลุ่ม)'!E98</f>
        <v>309.19683860232948</v>
      </c>
      <c r="E83" s="385">
        <f>+'9.รายได้(แยกกลุ่ม)'!F98</f>
        <v>584.80276019824635</v>
      </c>
      <c r="F83" s="385">
        <f>+'9.รายได้(แยกกลุ่ม)'!G98</f>
        <v>0.97991474226534514</v>
      </c>
      <c r="G83" s="382">
        <f>+'9.รายได้(แยกกลุ่ม)'!H98</f>
        <v>17.759650338677197</v>
      </c>
      <c r="H83" s="382">
        <f>+'9.รายได้(แยกกลุ่ม)'!I98</f>
        <v>230.9851631925599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-1.4703274168203549E-2</v>
      </c>
      <c r="K83" s="15">
        <f>+'9.รายได้(แยกกลุ่ม)'!T98</f>
        <v>-0.72671531302235837</v>
      </c>
      <c r="L83" s="15">
        <f>+'9.รายได้(แยกกลุ่ม)'!U98</f>
        <v>-0.35952494617818964</v>
      </c>
      <c r="M83" s="15">
        <f>+'9.รายได้(แยกกลุ่ม)'!V98</f>
        <v>-0.50035158434919502</v>
      </c>
      <c r="N83" s="15">
        <f>+'9.รายได้(แยกกลุ่ม)'!W98</f>
        <v>-0.81969590969088213</v>
      </c>
      <c r="O83" s="15">
        <f>+'9.รายได้(แยกกลุ่ม)'!X98</f>
        <v>-0.43692359828965932</v>
      </c>
      <c r="P83" s="15">
        <f>+'9.รายได้(แยกกลุ่ม)'!Y98</f>
        <v>-0.18310418328360881</v>
      </c>
    </row>
    <row r="84" spans="1:16">
      <c r="A84" s="255" t="str">
        <f>+'9.รายได้(แยกกลุ่ม)'!B109</f>
        <v>ศรีบุญเรือง,รพช.</v>
      </c>
      <c r="B84" s="382">
        <f>+'9.รายได้(แยกกลุ่ม)'!C109</f>
        <v>481.95222219444514</v>
      </c>
      <c r="C84" s="385">
        <f>+'9.รายได้(แยกกลุ่ม)'!D109</f>
        <v>51.669294017649563</v>
      </c>
      <c r="D84" s="385">
        <f>+'9.รายได้(แยกกลุ่ม)'!E109</f>
        <v>316.222016489179</v>
      </c>
      <c r="E84" s="385">
        <f>+'9.รายได้(แยกกลุ่ม)'!F109</f>
        <v>547.58328297135654</v>
      </c>
      <c r="F84" s="382">
        <f>+'9.รายได้(แยกกลุ่ม)'!G109</f>
        <v>3.7784533101084201</v>
      </c>
      <c r="G84" s="382">
        <f>+'9.รายได้(แยกกลุ่ม)'!H109</f>
        <v>17.452193526055449</v>
      </c>
      <c r="H84" s="385">
        <f>+'9.รายได้(แยกกลุ่ม)'!I109</f>
        <v>219.39624421889451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-0.11872989558159114</v>
      </c>
      <c r="K84" s="15">
        <f>+'9.รายได้(แยกกลุ่ม)'!T109</f>
        <v>-0.69730720537121882</v>
      </c>
      <c r="L84" s="15">
        <f>+'9.รายได้(แยกกลุ่ม)'!U109</f>
        <v>-0.44366499610898363</v>
      </c>
      <c r="M84" s="15">
        <f>+'9.รายได้(แยกกลุ่ม)'!V109</f>
        <v>-0.61823475565863928</v>
      </c>
      <c r="N84" s="15">
        <f>+'9.รายได้(แยกกลุ่ม)'!W109</f>
        <v>-0.37093504392324772</v>
      </c>
      <c r="O84" s="15">
        <f>+'9.รายได้(แยกกลุ่ม)'!X109</f>
        <v>-0.43728518613184703</v>
      </c>
      <c r="P84" s="15">
        <f>+'9.รายได้(แยกกลุ่ม)'!Y109</f>
        <v>-0.35140254826028589</v>
      </c>
    </row>
    <row r="85" spans="1:16">
      <c r="A85" s="255" t="str">
        <f>+'9.รายได้(แยกกลุ่ม)'!B141</f>
        <v>หนองบัวลำภู,รพท.</v>
      </c>
      <c r="B85" s="382">
        <f>+'9.รายได้(แยกกลุ่ม)'!C141</f>
        <v>682.10787529577135</v>
      </c>
      <c r="C85" s="382">
        <f>+'9.รายได้(แยกกลุ่ม)'!D141</f>
        <v>760.54645747324435</v>
      </c>
      <c r="D85" s="382">
        <f>+'9.รายได้(แยกกลุ่ม)'!E141</f>
        <v>767.3710104038089</v>
      </c>
      <c r="E85" s="385">
        <f>+'9.รายได้(แยกกลุ่ม)'!F141</f>
        <v>2648.3457565526433</v>
      </c>
      <c r="F85" s="385">
        <f>+'9.รายได้(แยกกลุ่ม)'!G141</f>
        <v>16.248119682226296</v>
      </c>
      <c r="G85" s="385">
        <f>+'9.รายได้(แยกกลุ่ม)'!H141</f>
        <v>98.916300944859685</v>
      </c>
      <c r="H85" s="385">
        <f>+'9.รายได้(แยกกลุ่ม)'!I141</f>
        <v>627.13220677774814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5.7485367092128613E-2</v>
      </c>
      <c r="K85" s="15">
        <f>+'9.รายได้(แยกกลุ่ม)'!T141</f>
        <v>0.32439610774612648</v>
      </c>
      <c r="L85" s="15">
        <f>+'9.รายได้(แยกกลุ่ม)'!U141</f>
        <v>-0.56659956674117207</v>
      </c>
      <c r="M85" s="15">
        <f>+'9.รายได้(แยกกลุ่ม)'!V141</f>
        <v>-0.36041898232521447</v>
      </c>
      <c r="N85" s="15">
        <f>+'9.รายได้(แยกกลุ่ม)'!W141</f>
        <v>-0.55667120250857072</v>
      </c>
      <c r="O85" s="15">
        <f>+'9.รายได้(แยกกลุ่ม)'!X141</f>
        <v>-0.53118053505105856</v>
      </c>
      <c r="P85" s="15">
        <f>+'9.รายได้(แยกกลุ่ม)'!Y141</f>
        <v>-0.20628017072326227</v>
      </c>
    </row>
    <row r="87" spans="1:16">
      <c r="A87" s="430" t="s">
        <v>45</v>
      </c>
      <c r="B87" s="439" t="s">
        <v>134</v>
      </c>
      <c r="C87" s="440"/>
      <c r="D87" s="440"/>
      <c r="E87" s="440"/>
      <c r="F87" s="440"/>
      <c r="G87" s="440"/>
      <c r="H87" s="441"/>
      <c r="I87" s="430" t="s">
        <v>45</v>
      </c>
      <c r="J87" s="439" t="s">
        <v>4</v>
      </c>
      <c r="K87" s="440"/>
      <c r="L87" s="440"/>
      <c r="M87" s="440"/>
      <c r="N87" s="440"/>
      <c r="O87" s="440"/>
      <c r="P87" s="441"/>
    </row>
    <row r="88" spans="1:16">
      <c r="A88" s="430"/>
      <c r="B88" s="12" t="s">
        <v>136</v>
      </c>
      <c r="C88" s="13" t="s">
        <v>137</v>
      </c>
      <c r="D88" s="12" t="s">
        <v>138</v>
      </c>
      <c r="E88" s="12" t="s">
        <v>139</v>
      </c>
      <c r="F88" s="12" t="s">
        <v>140</v>
      </c>
      <c r="G88" s="12" t="s">
        <v>141</v>
      </c>
      <c r="H88" s="12" t="s">
        <v>142</v>
      </c>
      <c r="I88" s="430"/>
      <c r="J88" s="12" t="s">
        <v>136</v>
      </c>
      <c r="K88" s="13" t="s">
        <v>137</v>
      </c>
      <c r="L88" s="12" t="s">
        <v>138</v>
      </c>
      <c r="M88" s="12" t="s">
        <v>139</v>
      </c>
      <c r="N88" s="12" t="s">
        <v>140</v>
      </c>
      <c r="O88" s="12" t="s">
        <v>141</v>
      </c>
      <c r="P88" s="12" t="s">
        <v>142</v>
      </c>
    </row>
    <row r="89" spans="1:16">
      <c r="A89" s="255" t="str">
        <f>+'9.รายได้(แยกกลุ่ม)'!B4</f>
        <v>ห้วยเกิ้ง,รพช.</v>
      </c>
      <c r="B89" s="382">
        <f>+'9.รายได้(แยกกลุ่ม)'!C4</f>
        <v>949.27556377551025</v>
      </c>
      <c r="C89" s="382">
        <f>+'9.รายได้(แยกกลุ่ม)'!D4</f>
        <v>247.87116071428571</v>
      </c>
      <c r="D89" s="382">
        <f>+'9.รายได้(แยกกลุ่ม)'!E4</f>
        <v>380.85806451612905</v>
      </c>
      <c r="E89" s="382">
        <f>+'9.รายได้(แยกกลุ่ม)'!F4</f>
        <v>10818.314004975124</v>
      </c>
      <c r="F89" s="382">
        <f>+'9.รายได้(แยกกลุ่ม)'!G4</f>
        <v>5.793825561312608</v>
      </c>
      <c r="G89" s="382">
        <f>+'9.รายได้(แยกกลุ่ม)'!H4</f>
        <v>42.578367875647672</v>
      </c>
      <c r="H89" s="382">
        <f>+'9.รายได้(แยกกลุ่ม)'!I4</f>
        <v>1014.5051020408164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0.82463117783314177</v>
      </c>
      <c r="K89" s="15">
        <f>+'9.รายได้(แยกกลุ่ม)'!T4</f>
        <v>6.0935948929217408E-2</v>
      </c>
      <c r="L89" s="15">
        <f>+'9.รายได้(แยกกลุ่ม)'!U4</f>
        <v>-0.10805019210559427</v>
      </c>
      <c r="M89" s="15">
        <f>+'9.รายได้(แยกกลุ่ม)'!V4</f>
        <v>3.2806348409372141</v>
      </c>
      <c r="N89" s="15">
        <f>+'9.รายได้(แยกกลุ่ม)'!W4</f>
        <v>-2.7207198574498187E-2</v>
      </c>
      <c r="O89" s="15">
        <f>+'9.รายได้(แยกกลุ่ม)'!X4</f>
        <v>0.71546823154577066</v>
      </c>
      <c r="P89" s="15">
        <f>+'9.รายได้(แยกกลุ่ม)'!Y4</f>
        <v>0.81760911489308963</v>
      </c>
    </row>
    <row r="90" spans="1:16">
      <c r="A90" s="255" t="str">
        <f>+'9.รายได้(แยกกลุ่ม)'!B8</f>
        <v>ประจักษ์ศิลปาคม,รพช.</v>
      </c>
      <c r="B90" s="382">
        <f>+'9.รายได้(แยกกลุ่ม)'!C8</f>
        <v>514.5237677337692</v>
      </c>
      <c r="C90" s="385">
        <f>+'9.รายได้(แยกกลุ่ม)'!D8</f>
        <v>81.516930014239762</v>
      </c>
      <c r="D90" s="382">
        <f>+'9.รายได้(แยกกลุ่ม)'!E8</f>
        <v>359.39982876712327</v>
      </c>
      <c r="E90" s="382">
        <f>+'9.รายได้(แยกกลุ่ม)'!F8</f>
        <v>916.53556595744669</v>
      </c>
      <c r="F90" s="382">
        <f>+'9.รายได้(แยกกลุ่ม)'!G8</f>
        <v>4.6469145311114222</v>
      </c>
      <c r="G90" s="382">
        <f>+'9.รายได้(แยกกลุ่ม)'!H8</f>
        <v>11.789735331186108</v>
      </c>
      <c r="H90" s="385">
        <f>+'9.รายได้(แยกกลุ่ม)'!I8</f>
        <v>246.67279679341809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-1.1018355292637283E-2</v>
      </c>
      <c r="K90" s="15">
        <f>+'9.รายได้(แยกกลุ่ม)'!T8</f>
        <v>-0.65109195741354486</v>
      </c>
      <c r="L90" s="15">
        <f>+'9.รายได้(แยกกลุ่ม)'!U8</f>
        <v>-0.15830426583354609</v>
      </c>
      <c r="M90" s="15">
        <f>+'9.รายได้(แยกกลุ่ม)'!V8</f>
        <v>-0.63734144943553284</v>
      </c>
      <c r="N90" s="15">
        <f>+'9.รายได้(แยกกลุ่ม)'!W8</f>
        <v>-0.21977543906575195</v>
      </c>
      <c r="O90" s="15">
        <f>+'9.รายได้(แยกกลุ่ม)'!X8</f>
        <v>-0.52499549822927838</v>
      </c>
      <c r="P90" s="15">
        <f>+'9.รายได้(แยกกลุ่ม)'!Y8</f>
        <v>-0.55805572298654726</v>
      </c>
    </row>
    <row r="91" spans="1:16">
      <c r="A91" s="255" t="str">
        <f>+'9.รายได้(แยกกลุ่ม)'!B16</f>
        <v>หนองแสง,รพช.</v>
      </c>
      <c r="B91" s="385">
        <f>+'9.รายได้(แยกกลุ่ม)'!C16</f>
        <v>455.25428891268371</v>
      </c>
      <c r="C91" s="382">
        <f>+'9.รายได้(แยกกลุ่ม)'!D16</f>
        <v>143.79138713131508</v>
      </c>
      <c r="D91" s="382">
        <f>+'9.รายได้(แยกกลุ่ม)'!E16</f>
        <v>244.70753575357534</v>
      </c>
      <c r="E91" s="382">
        <f>+'9.รายได้(แยกกลุ่ม)'!F16</f>
        <v>730.14442086112808</v>
      </c>
      <c r="F91" s="382">
        <f>+'9.รายได้(แยกกลุ่ม)'!G16</f>
        <v>7.463756213529285</v>
      </c>
      <c r="G91" s="382">
        <f>+'9.รายได้(แยกกลุ่ม)'!H16</f>
        <v>20.843959368921549</v>
      </c>
      <c r="H91" s="382">
        <f>+'9.รายได้(แยกกลุ่ม)'!I16</f>
        <v>414.5334337583958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-0.15470980408000698</v>
      </c>
      <c r="K91" s="15">
        <f>+'9.รายได้(แยกกลุ่ม)'!T16</f>
        <v>-1.7913487885321665E-2</v>
      </c>
      <c r="L91" s="15">
        <f>+'9.รายได้(แยกกลุ่ม)'!U16</f>
        <v>1.2319096296426101E-2</v>
      </c>
      <c r="M91" s="15">
        <f>+'9.รายได้(แยกกลุ่ม)'!V16</f>
        <v>-0.24122212041611424</v>
      </c>
      <c r="N91" s="15">
        <f>+'9.รายได้(แยกกลุ่ม)'!W16</f>
        <v>0.30379890198665355</v>
      </c>
      <c r="O91" s="15">
        <f>+'9.รายได้(แยกกลุ่ม)'!X16</f>
        <v>6.7179313527766377E-2</v>
      </c>
      <c r="P91" s="15">
        <f>+'9.รายได้(แยกกลุ่ม)'!Y16</f>
        <v>0.22912202619611935</v>
      </c>
    </row>
    <row r="92" spans="1:16">
      <c r="A92" s="255" t="str">
        <f>+'9.รายได้(แยกกลุ่ม)'!B17</f>
        <v>นายูง,รพช.</v>
      </c>
      <c r="B92" s="382">
        <f>+'9.รายได้(แยกกลุ่ม)'!C17</f>
        <v>551.60048559989673</v>
      </c>
      <c r="C92" s="382">
        <f>+'9.รายได้(แยกกลุ่ม)'!D17</f>
        <v>212.64409272891643</v>
      </c>
      <c r="D92" s="382">
        <f>+'9.รายได้(แยกกลุ่ม)'!E17</f>
        <v>449.47247999999996</v>
      </c>
      <c r="E92" s="382">
        <f>+'9.รายได้(แยกกลุ่ม)'!F17</f>
        <v>582.23138728323704</v>
      </c>
      <c r="F92" s="385">
        <f>+'9.รายได้(แยกกลุ่ม)'!G17</f>
        <v>3.6451345918890157</v>
      </c>
      <c r="G92" s="382">
        <f>+'9.รายได้(แยกกลุ่ม)'!H17</f>
        <v>11.990235683600678</v>
      </c>
      <c r="H92" s="382">
        <f>+'9.รายได้(แยกกลุ่ม)'!I17</f>
        <v>277.7196835851737</v>
      </c>
      <c r="I92" s="16" t="str">
        <f>+'9.รายได้(แยกกลุ่ม)'!R17</f>
        <v>นายูง,รพช.</v>
      </c>
      <c r="J92" s="15">
        <f>+'9.รายได้(แยกกลุ่ม)'!S17</f>
        <v>2.4180318335732646E-2</v>
      </c>
      <c r="K92" s="15">
        <f>+'9.รายได้(แยกกลุ่ม)'!T17</f>
        <v>0.45234634365976872</v>
      </c>
      <c r="L92" s="15">
        <f>+'9.รายได้(แยกกลุ่ม)'!U17</f>
        <v>0.85940156424898906</v>
      </c>
      <c r="M92" s="15">
        <f>+'9.รายได้(แยกกลุ่ม)'!V17</f>
        <v>-0.39493573483870364</v>
      </c>
      <c r="N92" s="15">
        <f>+'9.รายได้(แยกกลุ่ม)'!W17</f>
        <v>-0.3632532544560152</v>
      </c>
      <c r="O92" s="15">
        <f>+'9.รายได้(แยกกลุ่ม)'!X17</f>
        <v>-0.38611799901416027</v>
      </c>
      <c r="P92" s="15">
        <f>+'9.รายได้(แยกกลุ่ม)'!Y17</f>
        <v>-0.17654077475037863</v>
      </c>
    </row>
    <row r="93" spans="1:16">
      <c r="A93" s="255" t="str">
        <f>+'9.รายได้(แยกกลุ่ม)'!B22</f>
        <v>กู่แก้ว,รพช.</v>
      </c>
      <c r="B93" s="382">
        <f>+'9.รายได้(แยกกลุ่ม)'!C22</f>
        <v>526.84234435906012</v>
      </c>
      <c r="C93" s="382">
        <f>+'9.รายได้(แยกกลุ่ม)'!D22</f>
        <v>183.90509410847531</v>
      </c>
      <c r="D93" s="382">
        <f>+'9.รายได้(แยกกลุ่ม)'!E22</f>
        <v>197.56041308089496</v>
      </c>
      <c r="E93" s="382">
        <f>+'9.รายได้(แยกกลุ่ม)'!F22</f>
        <v>955.73634255129343</v>
      </c>
      <c r="F93" s="382">
        <f>+'9.รายได้(แยกกลุ่ม)'!G22</f>
        <v>3.9723203942688747</v>
      </c>
      <c r="G93" s="382">
        <f>+'9.รายได้(แยกกลุ่ม)'!H22</f>
        <v>13.783766893608371</v>
      </c>
      <c r="H93" s="382">
        <f>+'9.รายได้(แยกกลุ่ม)'!I22</f>
        <v>321.63354271076958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-2.1789186114329815E-2</v>
      </c>
      <c r="K93" s="15">
        <f>+'9.รายได้(แยกกลุ่ม)'!T22</f>
        <v>0.25606071431924149</v>
      </c>
      <c r="L93" s="15">
        <f>+'9.รายได้(แยกกลุ่ม)'!U22</f>
        <v>-0.18272161820387187</v>
      </c>
      <c r="M93" s="15">
        <f>+'9.รายได้(แยกกลุ่ม)'!V22</f>
        <v>-6.7833503582182212E-3</v>
      </c>
      <c r="N93" s="15">
        <f>+'9.รายได้(แยกกลุ่ม)'!W22</f>
        <v>-0.30609912486169272</v>
      </c>
      <c r="O93" s="15">
        <f>+'9.รายได้(แยกกลุ่ม)'!X22</f>
        <v>-0.29429190342406597</v>
      </c>
      <c r="P93" s="15">
        <f>+'9.รายได้(แยกกลุ่ม)'!Y22</f>
        <v>-4.6332962518755093E-2</v>
      </c>
    </row>
    <row r="94" spans="1:16">
      <c r="A94" s="255" t="str">
        <f>+'9.รายได้(แยกกลุ่ม)'!B31</f>
        <v>ทุ่งฝน,รพช.</v>
      </c>
      <c r="B94" s="382">
        <f>+'9.รายได้(แยกกลุ่ม)'!C31</f>
        <v>507.37681942908625</v>
      </c>
      <c r="C94" s="382">
        <f>+'9.รายได้(แยกกลุ่ม)'!D31</f>
        <v>80.856143260842856</v>
      </c>
      <c r="D94" s="382">
        <f>+'9.รายได้(แยกกลุ่ม)'!E31</f>
        <v>391.89226682408503</v>
      </c>
      <c r="E94" s="382">
        <f>+'9.รายได้(แยกกลุ่ม)'!F31</f>
        <v>939.78121816168323</v>
      </c>
      <c r="F94" s="382">
        <f>+'9.รายได้(แยกกลุ่ม)'!G31</f>
        <v>3.5029891504908113</v>
      </c>
      <c r="G94" s="382">
        <f>+'9.รายได้(แยกกลุ่ม)'!H31</f>
        <v>13.079194036460255</v>
      </c>
      <c r="H94" s="382">
        <f>+'9.รายได้(แยกกลุ่ม)'!I31</f>
        <v>319.7913539746898</v>
      </c>
      <c r="I94" s="16" t="str">
        <f>+'9.รายได้(แยกกลุ่ม)'!R31</f>
        <v>ทุ่งฝน,รพช.</v>
      </c>
      <c r="J94" s="15">
        <f>+'9.รายได้(แยกกลุ่ม)'!S31</f>
        <v>6.0308730960917434E-2</v>
      </c>
      <c r="K94" s="15">
        <f>+'9.รายได้(แยกกลุ่ม)'!T31</f>
        <v>-1.7291705051157942</v>
      </c>
      <c r="L94" s="15">
        <f>+'9.รายได้(แยกกลุ่ม)'!U31</f>
        <v>3.7908224014915982E-2</v>
      </c>
      <c r="M94" s="15">
        <f>+'9.รายได้(แยกกลุ่ม)'!V31</f>
        <v>-9.7330379297057092</v>
      </c>
      <c r="N94" s="15">
        <f>+'9.รายได้(แยกกลุ่ม)'!W31</f>
        <v>-0.71481569489846608</v>
      </c>
      <c r="O94" s="15">
        <f>+'9.รายได้(แยกกลุ่ม)'!X31</f>
        <v>-1.7960061165757828</v>
      </c>
      <c r="P94" s="15">
        <f>+'9.รายได้(แยกกลุ่ม)'!Y31</f>
        <v>-2.1440766715203616</v>
      </c>
    </row>
    <row r="95" spans="1:16">
      <c r="A95" s="255" t="str">
        <f>+'9.รายได้(แยกกลุ่ม)'!B32</f>
        <v>ไชยวาน,รพช.</v>
      </c>
      <c r="B95" s="382">
        <f>+'9.รายได้(แยกกลุ่ม)'!C32</f>
        <v>555.16680391147713</v>
      </c>
      <c r="C95" s="382">
        <f>+'9.รายได้(แยกกลุ่ม)'!D32</f>
        <v>54.42767404357523</v>
      </c>
      <c r="D95" s="382">
        <f>+'9.รายได้(แยกกลุ่ม)'!E32</f>
        <v>208.69223394055609</v>
      </c>
      <c r="E95" s="385">
        <f>+'9.รายได้(แยกกลุ่ม)'!F32</f>
        <v>557.34337794185512</v>
      </c>
      <c r="F95" s="385">
        <f>+'9.รายได้(แยกกลุ่ม)'!G32</f>
        <v>1.7837119456034616</v>
      </c>
      <c r="G95" s="382">
        <f>+'9.รายได้(แยกกลุ่ม)'!H32</f>
        <v>12.527677947766961</v>
      </c>
      <c r="H95" s="382">
        <f>+'9.รายได้(แยกกลุ่ม)'!I32</f>
        <v>292.37140229885057</v>
      </c>
      <c r="I95" s="16" t="str">
        <f>+'9.รายได้(แยกกลุ่ม)'!R32</f>
        <v>ไชยวาน,รพช.</v>
      </c>
      <c r="J95" s="15">
        <f>+'9.รายได้(แยกกลุ่ม)'!S32</f>
        <v>0.16017954858357394</v>
      </c>
      <c r="K95" s="15">
        <f>+'9.รายได้(แยกกลุ่ม)'!T32</f>
        <v>-0.43648942440495064</v>
      </c>
      <c r="L95" s="15">
        <f>+'9.รายได้(แยกกลุ่ม)'!U32</f>
        <v>-0.28303363182967173</v>
      </c>
      <c r="M95" s="15">
        <f>+'9.รายได้(แยกกลุ่ม)'!V32</f>
        <v>-0.45086539120267177</v>
      </c>
      <c r="N95" s="15">
        <f>+'9.รายได้(แยกกลุ่ม)'!W32</f>
        <v>-0.44342368234061685</v>
      </c>
      <c r="O95" s="15">
        <f>+'9.รายได้(แยกกลุ่ม)'!X32</f>
        <v>-0.23727402186458008</v>
      </c>
      <c r="P95" s="15">
        <f>+'9.รายได้(แยกกลุ่ม)'!Y32</f>
        <v>-9.7661871765647543E-2</v>
      </c>
    </row>
    <row r="96" spans="1:16">
      <c r="A96" s="255" t="str">
        <f>+'9.รายได้(แยกกลุ่ม)'!B33</f>
        <v>สร้างคอม,รพช.</v>
      </c>
      <c r="B96" s="382">
        <f>+'9.รายได้(แยกกลุ่ม)'!C33</f>
        <v>498.76721603765054</v>
      </c>
      <c r="C96" s="382">
        <f>+'9.รายได้(แยกกลุ่ม)'!D33</f>
        <v>141.56176441306906</v>
      </c>
      <c r="D96" s="382">
        <f>+'9.รายได้(แยกกลุ่ม)'!E33</f>
        <v>202.97356321839081</v>
      </c>
      <c r="E96" s="382">
        <f>+'9.รายได้(แยกกลุ่ม)'!F33</f>
        <v>1758.5999272727272</v>
      </c>
      <c r="F96" s="385">
        <f>+'9.รายได้(แยกกลุ่ม)'!G33</f>
        <v>1.7179766223297057</v>
      </c>
      <c r="G96" s="382">
        <f>+'9.รายได้(แยกกลุ่ม)'!H33</f>
        <v>12.52738814993954</v>
      </c>
      <c r="H96" s="382">
        <f>+'9.รายได้(แยกกลุ่ม)'!I33</f>
        <v>305.56973481763055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4.2316506451484742E-2</v>
      </c>
      <c r="K96" s="15">
        <f>+'9.รายได้(แยกกลุ่ม)'!T33</f>
        <v>0.46564321824213123</v>
      </c>
      <c r="L96" s="15">
        <f>+'9.รายได้(แยกกลุ่ม)'!U33</f>
        <v>-0.30268024014381106</v>
      </c>
      <c r="M96" s="15">
        <f>+'9.รายได้(แยกกลุ่ม)'!V33</f>
        <v>0.73269858639042895</v>
      </c>
      <c r="N96" s="15">
        <f>+'9.รายได้(แยกกลุ่ม)'!W33</f>
        <v>-0.46393524770745542</v>
      </c>
      <c r="O96" s="15">
        <f>+'9.รายได้(แยกกลุ่ม)'!X33</f>
        <v>-0.23729166570347046</v>
      </c>
      <c r="P96" s="15">
        <f>+'9.รายได้(แยกกลุ่ม)'!Y33</f>
        <v>-5.6928207094034983E-2</v>
      </c>
    </row>
    <row r="97" spans="1:16">
      <c r="A97" s="255" t="str">
        <f>+'9.รายได้(แยกกลุ่ม)'!B34</f>
        <v>พิบูลย์รักษ์,รพช.</v>
      </c>
      <c r="B97" s="382">
        <f>+'9.รายได้(แยกกลุ่ม)'!C34</f>
        <v>467.21002479723091</v>
      </c>
      <c r="C97" s="382">
        <f>+'9.รายได้(แยกกลุ่ม)'!D34</f>
        <v>127.29414630366276</v>
      </c>
      <c r="D97" s="382">
        <f>+'9.รายได้(แยกกลุ่ม)'!E34</f>
        <v>451.53930412371136</v>
      </c>
      <c r="E97" s="382">
        <f>+'9.รายได้(แยกกลุ่ม)'!F34</f>
        <v>1257.0200229182583</v>
      </c>
      <c r="F97" s="382">
        <f>+'9.รายได้(แยกกลุ่ม)'!G34</f>
        <v>4.3105581395348835</v>
      </c>
      <c r="G97" s="382">
        <f>+'9.รายได้(แยกกลุ่ม)'!H34</f>
        <v>16.25553488372093</v>
      </c>
      <c r="H97" s="382">
        <f>+'9.รายได้(แยกกลุ่ม)'!I34</f>
        <v>420.52539133130136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-2.3631254887850384E-2</v>
      </c>
      <c r="K97" s="15">
        <f>+'9.รายได้(แยกกลุ่ม)'!T34</f>
        <v>0.31792509810411024</v>
      </c>
      <c r="L97" s="15">
        <f>+'9.รายได้(แยกกลุ่ม)'!U34</f>
        <v>0.55127236337864072</v>
      </c>
      <c r="M97" s="15">
        <f>+'9.รายได้(แยกกลุ่ม)'!V34</f>
        <v>0.23850614514278681</v>
      </c>
      <c r="N97" s="15">
        <f>+'9.รายได้(แยกกลุ่ม)'!W34</f>
        <v>0.34503476431410568</v>
      </c>
      <c r="O97" s="15">
        <f>+'9.รายได้(แยกกลุ่ม)'!X34</f>
        <v>-1.0309907710350832E-2</v>
      </c>
      <c r="P97" s="15">
        <f>+'9.รายได้(แยกกลุ่ม)'!Y34</f>
        <v>0.29785639602685882</v>
      </c>
    </row>
    <row r="98" spans="1:16">
      <c r="A98" s="255" t="str">
        <f>+'9.รายได้(แยกกลุ่ม)'!B66</f>
        <v>ศรีธาตุ,รพช.</v>
      </c>
      <c r="B98" s="382">
        <f>+'9.รายได้(แยกกลุ่ม)'!C66</f>
        <v>369.29282884988032</v>
      </c>
      <c r="C98" s="385">
        <f>+'9.รายได้(แยกกลุ่ม)'!D66</f>
        <v>67.66165336828908</v>
      </c>
      <c r="D98" s="385">
        <f>+'9.รายได้(แยกกลุ่ม)'!E66</f>
        <v>144.11200716845877</v>
      </c>
      <c r="E98" s="385">
        <f>+'9.รายได้(แยกกลุ่ม)'!F66</f>
        <v>665.29217478318878</v>
      </c>
      <c r="F98" s="382">
        <f>+'9.รายได้(แยกกลุ่ม)'!G66</f>
        <v>5.4090314769975789</v>
      </c>
      <c r="G98" s="382">
        <f>+'9.รายได้(แยกกลุ่ม)'!H66</f>
        <v>9.4735230024213077</v>
      </c>
      <c r="H98" s="382">
        <f>+'9.รายได้(แยกกลุ่ม)'!I66</f>
        <v>307.13097002165733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-0.17074162437228441</v>
      </c>
      <c r="K98" s="15">
        <f>+'9.รายได้(แยกกลุ่ม)'!T66</f>
        <v>-0.6076342726033982</v>
      </c>
      <c r="L98" s="15">
        <f>+'9.รายได้(แยกกลุ่ม)'!U66</f>
        <v>-0.70330931338050573</v>
      </c>
      <c r="M98" s="15">
        <f>+'9.รายได้(แยกกลุ่ม)'!V66</f>
        <v>-0.46755393672746132</v>
      </c>
      <c r="N98" s="15">
        <f>+'9.รายได้(แยกกลุ่ม)'!W66</f>
        <v>-0.12564790884458352</v>
      </c>
      <c r="O98" s="15">
        <f>+'9.รายได้(แยกกลุ่ม)'!X66</f>
        <v>-0.59385040185562699</v>
      </c>
      <c r="P98" s="15">
        <f>+'9.รายได้(แยกกลุ่ม)'!Y66</f>
        <v>-0.12828053854237584</v>
      </c>
    </row>
    <row r="99" spans="1:16">
      <c r="A99" s="255" t="str">
        <f>+'9.รายได้(แยกกลุ่ม)'!B79</f>
        <v>โนนสะอาด,รพช.</v>
      </c>
      <c r="B99" s="382">
        <f>+'9.รายได้(แยกกลุ่ม)'!C79</f>
        <v>418.11698275136735</v>
      </c>
      <c r="C99" s="382">
        <f>+'9.รายได้(แยกกลุ่ม)'!D79</f>
        <v>100.70530556724162</v>
      </c>
      <c r="D99" s="382">
        <f>+'9.รายได้(แยกกลุ่ม)'!E79</f>
        <v>225.05434782608697</v>
      </c>
      <c r="E99" s="382">
        <f>+'9.รายได้(แยกกลุ่ม)'!F79</f>
        <v>670.16109821148416</v>
      </c>
      <c r="F99" s="382">
        <f>+'9.รายได้(แยกกลุ่ม)'!G79</f>
        <v>4.1236885286659044</v>
      </c>
      <c r="G99" s="382">
        <f>+'9.รายได้(แยกกลุ่ม)'!H79</f>
        <v>12.258030431107354</v>
      </c>
      <c r="H99" s="382">
        <f>+'9.รายได้(แยกกลุ่ม)'!I79</f>
        <v>329.5290753050063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-8.250135505880303E-2</v>
      </c>
      <c r="K99" s="15">
        <f>+'9.รายได้(แยกกลุ่ม)'!T79</f>
        <v>-0.21083538437029253</v>
      </c>
      <c r="L99" s="15">
        <f>+'9.รายได้(แยกกลุ่ม)'!U79</f>
        <v>-0.27039661919785529</v>
      </c>
      <c r="M99" s="15">
        <f>+'9.รายได้(แยกกลุ่ม)'!V79</f>
        <v>-0.12620118942934822</v>
      </c>
      <c r="N99" s="15">
        <f>+'9.รายได้(แยกกลุ่ม)'!W79</f>
        <v>0.49722064019591494</v>
      </c>
      <c r="O99" s="15">
        <f>+'9.รายได้(แยกกลุ่ม)'!X79</f>
        <v>-0.33981454782570708</v>
      </c>
      <c r="P99" s="15">
        <f>+'9.รายได้(แยกกลุ่ม)'!Y79</f>
        <v>0.17022785011874056</v>
      </c>
    </row>
    <row r="100" spans="1:16">
      <c r="A100" s="255" t="str">
        <f>+'9.รายได้(แยกกลุ่ม)'!B88</f>
        <v>กุดจับ,รพช.</v>
      </c>
      <c r="B100" s="382">
        <f>+'9.รายได้(แยกกลุ่ม)'!C88</f>
        <v>401.55981099724869</v>
      </c>
      <c r="C100" s="382">
        <f>+'9.รายได้(แยกกลุ่ม)'!D88</f>
        <v>163.80077036564455</v>
      </c>
      <c r="D100" s="382">
        <f>+'9.รายได้(แยกกลุ่ม)'!E88</f>
        <v>321.80633258857324</v>
      </c>
      <c r="E100" s="382">
        <f>+'9.รายได้(แยกกลุ่ม)'!F88</f>
        <v>1190.6301392673327</v>
      </c>
      <c r="F100" s="382">
        <f>+'9.รายได้(แยกกลุ่ม)'!G88</f>
        <v>3.401609809226013</v>
      </c>
      <c r="G100" s="385">
        <f>+'9.รายได้(แยกกลุ่ม)'!H88</f>
        <v>11.776595931560271</v>
      </c>
      <c r="H100" s="385">
        <f>+'9.รายได้(แยกกลุ่ม)'!I88</f>
        <v>252.23971809083295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-0.15989861271621458</v>
      </c>
      <c r="K100" s="15">
        <f>+'9.รายได้(แยกกลุ่ม)'!T88</f>
        <v>-0.24020633884806306</v>
      </c>
      <c r="L100" s="15">
        <f>+'9.รายได้(แยกกลุ่ม)'!U88</f>
        <v>-3.6423441411462559E-2</v>
      </c>
      <c r="M100" s="15">
        <f>+'9.รายได้(แยกกลุ่ม)'!V88</f>
        <v>0.32914582968325468</v>
      </c>
      <c r="N100" s="15">
        <f>+'9.รายได้(แยกกลุ่ม)'!W88</f>
        <v>-4.4621169856938883E-2</v>
      </c>
      <c r="O100" s="15">
        <f>+'9.รายได้(แยกกลุ่ม)'!X88</f>
        <v>-0.2789294026642789</v>
      </c>
      <c r="P100" s="15">
        <f>+'9.รายได้(แยกกลุ่ม)'!Y88</f>
        <v>-0.12134394284178059</v>
      </c>
    </row>
    <row r="101" spans="1:16">
      <c r="A101" s="255" t="str">
        <f>+'9.รายได้(แยกกลุ่ม)'!B89</f>
        <v>หนองวัวซอ,รพช.</v>
      </c>
      <c r="B101" s="382">
        <f>+'9.รายได้(แยกกลุ่ม)'!C89</f>
        <v>416.07818563908364</v>
      </c>
      <c r="C101" s="385">
        <f>+'9.รายได้(แยกกลุ่ม)'!D89</f>
        <v>119.70766109735546</v>
      </c>
      <c r="D101" s="382">
        <f>+'9.รายได้(แยกกลุ่ม)'!E89</f>
        <v>244.46924780802954</v>
      </c>
      <c r="E101" s="385">
        <f>+'9.รายได้(แยกกลุ่ม)'!F89</f>
        <v>581.32444105070249</v>
      </c>
      <c r="F101" s="385">
        <f>+'9.รายได้(แยกกลุ่ม)'!G89</f>
        <v>1.7987771916416575</v>
      </c>
      <c r="G101" s="382">
        <f>+'9.รายได้(แยกกลุ่ม)'!H89</f>
        <v>13.375497418308573</v>
      </c>
      <c r="H101" s="382">
        <f>+'9.รายได้(แยกกลุ่ม)'!I89</f>
        <v>264.40400428621956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-0.12952478958032598</v>
      </c>
      <c r="K101" s="15">
        <f>+'9.รายได้(แยกกลุ่ม)'!T89</f>
        <v>-0.44473324582012203</v>
      </c>
      <c r="L101" s="15">
        <f>+'9.รายได้(แยกกลุ่ม)'!U89</f>
        <v>-0.26799191740966405</v>
      </c>
      <c r="M101" s="15">
        <f>+'9.รายได้(แยกกลุ่ม)'!V89</f>
        <v>-0.35104535738448706</v>
      </c>
      <c r="N101" s="15">
        <f>+'9.รายได้(แยกกลุ่ม)'!W89</f>
        <v>-0.49479401065413475</v>
      </c>
      <c r="O101" s="15">
        <f>+'9.รายได้(แยกกลุ่ม)'!X89</f>
        <v>-0.18103007277041361</v>
      </c>
      <c r="P101" s="15">
        <f>+'9.รายได้(แยกกลุ่ม)'!Y89</f>
        <v>-7.8970664646418581E-2</v>
      </c>
    </row>
    <row r="102" spans="1:16">
      <c r="A102" s="255" t="str">
        <f>+'9.รายได้(แยกกลุ่ม)'!B90</f>
        <v>วังสามหมอ,รพช.</v>
      </c>
      <c r="B102" s="382">
        <f>+'9.รายได้(แยกกลุ่ม)'!C90</f>
        <v>529.40843150766307</v>
      </c>
      <c r="C102" s="382">
        <f>+'9.รายได้(แยกกลุ่ม)'!D90</f>
        <v>266.02449138647972</v>
      </c>
      <c r="D102" s="382">
        <f>+'9.รายได้(แยกกลุ่ม)'!E90</f>
        <v>347.94377401998452</v>
      </c>
      <c r="E102" s="382">
        <f>+'9.รายได้(แยกกลุ่ม)'!F90</f>
        <v>1131.3640280561124</v>
      </c>
      <c r="F102" s="382">
        <f>+'9.รายได้(แยกกลุ่ม)'!G90</f>
        <v>3.8890060749240636</v>
      </c>
      <c r="G102" s="382">
        <f>+'9.รายได้(แยกกลุ่ม)'!H90</f>
        <v>20.27354454944313</v>
      </c>
      <c r="H102" s="382">
        <f>+'9.รายได้(แยกกลุ่ม)'!I90</f>
        <v>310.47838683616493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0.10757288346359919</v>
      </c>
      <c r="K102" s="15">
        <f>+'9.รายได้(แยกกลุ่ม)'!T90</f>
        <v>0.23396075497950539</v>
      </c>
      <c r="L102" s="15">
        <f>+'9.รายได้(แยกกลุ่ม)'!U90</f>
        <v>4.183923807716048E-2</v>
      </c>
      <c r="M102" s="15">
        <f>+'9.รายได้(แยกกลุ่ม)'!V90</f>
        <v>0.26298480959820009</v>
      </c>
      <c r="N102" s="15">
        <f>+'9.รายได้(แยกกลุ่ม)'!W90</f>
        <v>9.2269332068280946E-2</v>
      </c>
      <c r="O102" s="15">
        <f>+'9.รายได้(แยกกลุ่ม)'!X90</f>
        <v>0.24133127801409568</v>
      </c>
      <c r="P102" s="15">
        <f>+'9.รายได้(แยกกลุ่ม)'!Y90</f>
        <v>8.1525610935193504E-2</v>
      </c>
    </row>
    <row r="103" spans="1:16">
      <c r="A103" s="255" t="str">
        <f>+'9.รายได้(แยกกลุ่ม)'!B91</f>
        <v>น้ำโสม,รพช.</v>
      </c>
      <c r="B103" s="382">
        <f>+'9.รายได้(แยกกลุ่ม)'!C91</f>
        <v>458.85283103551956</v>
      </c>
      <c r="C103" s="382">
        <f>+'9.รายได้(แยกกลุ่ม)'!D91</f>
        <v>202.50985740669157</v>
      </c>
      <c r="D103" s="382">
        <f>+'9.รายได้(แยกกลุ่ม)'!E91</f>
        <v>516.08393719806759</v>
      </c>
      <c r="E103" s="382">
        <f>+'9.รายได้(แยกกลุ่ม)'!F91</f>
        <v>663.51141798585377</v>
      </c>
      <c r="F103" s="382">
        <f>+'9.รายได้(แยกกลุ่ม)'!G91</f>
        <v>4.8894201799910588</v>
      </c>
      <c r="G103" s="382">
        <f>+'9.รายได้(แยกกลุ่ม)'!H91</f>
        <v>19.793266468404379</v>
      </c>
      <c r="H103" s="382">
        <f>+'9.รายได้(แยกกลุ่ม)'!I91</f>
        <v>301.01178005411674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-4.003615562346817E-2</v>
      </c>
      <c r="K103" s="15">
        <f>+'9.รายได้(แยกกลุ่ม)'!T91</f>
        <v>-6.0653343479887836E-2</v>
      </c>
      <c r="L103" s="15">
        <f>+'9.รายได้(แยกกลุ่ม)'!U91</f>
        <v>0.54529707401349803</v>
      </c>
      <c r="M103" s="15">
        <f>+'9.รายได้(แยกกลุ่ม)'!V91</f>
        <v>-0.25929690079422196</v>
      </c>
      <c r="N103" s="15">
        <f>+'9.รายได้(แยกกลุ่ม)'!W91</f>
        <v>0.37324643143024339</v>
      </c>
      <c r="O103" s="15">
        <f>+'9.รายได้(แยกกลุ่ม)'!X91</f>
        <v>0.21192427408915226</v>
      </c>
      <c r="P103" s="15">
        <f>+'9.รายได้(แยกกลุ่ม)'!Y91</f>
        <v>4.854947437454922E-2</v>
      </c>
    </row>
    <row r="104" spans="1:16">
      <c r="A104" s="255" t="str">
        <f>+'9.รายได้(แยกกลุ่ม)'!B119</f>
        <v>หนองหาน,รพช.</v>
      </c>
      <c r="B104" s="382">
        <f>+'9.รายได้(แยกกลุ่ม)'!C119</f>
        <v>618.15283049129573</v>
      </c>
      <c r="C104" s="382">
        <f>+'9.รายได้(แยกกลุ่ม)'!D119</f>
        <v>130.4231041511199</v>
      </c>
      <c r="D104" s="382">
        <f>+'9.รายได้(แยกกลุ่ม)'!E119</f>
        <v>301.51068943572346</v>
      </c>
      <c r="E104" s="382">
        <f>+'9.รายได้(แยกกลุ่ม)'!F119</f>
        <v>1525.0368967817242</v>
      </c>
      <c r="F104" s="382">
        <f>+'9.รายได้(แยกกลุ่ม)'!G119</f>
        <v>19.717536660970474</v>
      </c>
      <c r="G104" s="382">
        <f>+'9.รายได้(แยกกลุ่ม)'!H119</f>
        <v>50.508397746691571</v>
      </c>
      <c r="H104" s="382">
        <f>+'9.รายได้(แยกกลุ่ม)'!I119</f>
        <v>283.18728378423532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9.9490351545195546E-2</v>
      </c>
      <c r="K104" s="15">
        <f>+'9.รายได้(แยกกลุ่ม)'!T119</f>
        <v>-0.12849196097754637</v>
      </c>
      <c r="L104" s="15">
        <f>+'9.รายได้(แยกกลุ่ม)'!U119</f>
        <v>-0.27105163827686168</v>
      </c>
      <c r="M104" s="15">
        <f>+'9.รายได้(แยกกลุ่ม)'!V119</f>
        <v>5.7718928636050267E-3</v>
      </c>
      <c r="N104" s="15">
        <f>+'9.รายได้(แยกกลุ่ม)'!W119</f>
        <v>0.69303639729366706</v>
      </c>
      <c r="O104" s="15">
        <f>+'9.รายได้(แยกกลุ่ม)'!X119</f>
        <v>1.7959361087422365E-2</v>
      </c>
      <c r="P104" s="15">
        <f>+'9.รายได้(แยกกลุ่ม)'!Y119</f>
        <v>-5.2422911209930867E-2</v>
      </c>
    </row>
    <row r="105" spans="1:16">
      <c r="A105" s="255" t="str">
        <f>+'9.รายได้(แยกกลุ่ม)'!B120</f>
        <v>บ้านผือ,รพช.</v>
      </c>
      <c r="B105" s="382">
        <f>+'9.รายได้(แยกกลุ่ม)'!C120</f>
        <v>616.70567312562571</v>
      </c>
      <c r="C105" s="382">
        <f>+'9.รายได้(แยกกลุ่ม)'!D120</f>
        <v>119.2522560810413</v>
      </c>
      <c r="D105" s="382">
        <f>+'9.รายได้(แยกกลุ่ม)'!E120</f>
        <v>616.99330199764984</v>
      </c>
      <c r="E105" s="382">
        <f>+'9.รายได้(แยกกลุ่ม)'!F120</f>
        <v>1552.8432864471288</v>
      </c>
      <c r="F105" s="382">
        <f>+'9.รายได้(แยกกลุ่ม)'!G120</f>
        <v>19.292769755841427</v>
      </c>
      <c r="G105" s="382">
        <f>+'9.รายได้(แยกกลุ่ม)'!H120</f>
        <v>38.7418167498031</v>
      </c>
      <c r="H105" s="382">
        <f>+'9.รายได้(แยกกลุ่ม)'!I120</f>
        <v>280.45196124624539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9.6916335084804767E-2</v>
      </c>
      <c r="K105" s="15">
        <f>+'9.รายได้(แยกกลุ่ม)'!T120</f>
        <v>-0.20313735420857668</v>
      </c>
      <c r="L105" s="15">
        <f>+'9.รายได้(แยกกลุ่ม)'!U120</f>
        <v>0.49167599174362331</v>
      </c>
      <c r="M105" s="15">
        <f>+'9.รายได้(แยกกลุ่ม)'!V120</f>
        <v>2.4110390264222223E-2</v>
      </c>
      <c r="N105" s="15">
        <f>+'9.รายได้(แยกกลุ่ม)'!W120</f>
        <v>0.65656400000010651</v>
      </c>
      <c r="O105" s="15">
        <f>+'9.รายได้(แยกกลุ่ม)'!X120</f>
        <v>-0.21918736714274759</v>
      </c>
      <c r="P105" s="15">
        <f>+'9.รายได้(แยกกลุ่ม)'!Y120</f>
        <v>-6.1575613735321062E-2</v>
      </c>
    </row>
    <row r="106" spans="1:16">
      <c r="A106" s="255" t="str">
        <f>+'9.รายได้(แยกกลุ่ม)'!B121</f>
        <v>เพ็ญ,รพช.</v>
      </c>
      <c r="B106" s="382">
        <f>+'9.รายได้(แยกกลุ่ม)'!C121</f>
        <v>497.00458314151541</v>
      </c>
      <c r="C106" s="385">
        <f>+'9.รายได้(แยกกลุ่ม)'!D121</f>
        <v>102.75175075959858</v>
      </c>
      <c r="D106" s="382">
        <f>+'9.รายได้(แยกกลุ่ม)'!E121</f>
        <v>567.04578414839807</v>
      </c>
      <c r="E106" s="382">
        <f>+'9.รายได้(แยกกลุ่ม)'!F121</f>
        <v>1121.7566027936964</v>
      </c>
      <c r="F106" s="382">
        <f>+'9.รายได้(แยกกลุ่ม)'!G121</f>
        <v>5.9557377386438448</v>
      </c>
      <c r="G106" s="382">
        <f>+'9.รายได้(แยกกลุ่ม)'!H121</f>
        <v>27.951623189598418</v>
      </c>
      <c r="H106" s="385">
        <f>+'9.รายได้(แยกกลุ่ม)'!I121</f>
        <v>226.59205011048707</v>
      </c>
      <c r="I106" s="16" t="str">
        <f>+'9.รายได้(แยกกลุ่ม)'!R121</f>
        <v>เพ็ญ,รพช.</v>
      </c>
      <c r="J106" s="15">
        <f>+'9.รายได้(แยกกลุ่ม)'!S121</f>
        <v>-0.11599249104217638</v>
      </c>
      <c r="K106" s="15">
        <f>+'9.รายได้(แยกกลุ่ม)'!T121</f>
        <v>-0.31339636950472982</v>
      </c>
      <c r="L106" s="15">
        <f>+'9.รายได้(แยกกลุ่ม)'!U121</f>
        <v>0.37092020236683887</v>
      </c>
      <c r="M106" s="15">
        <f>+'9.รายได้(แยกกลุ่ม)'!V121</f>
        <v>-0.26019412113571644</v>
      </c>
      <c r="N106" s="15">
        <f>+'9.รายได้(แยกกลุ่ม)'!W121</f>
        <v>-0.48861356580009924</v>
      </c>
      <c r="O106" s="15">
        <f>+'9.รายได้(แยกกลุ่ม)'!X121</f>
        <v>-0.43665572948601861</v>
      </c>
      <c r="P106" s="15">
        <f>+'9.รายได้(แยกกลุ่ม)'!Y121</f>
        <v>-0.24179704569551852</v>
      </c>
    </row>
    <row r="107" spans="1:16">
      <c r="A107" s="255" t="str">
        <f>+'9.รายได้(แยกกลุ่ม)'!B124</f>
        <v>สมเด็จพระยุพราชบ้านดุง,รพช.</v>
      </c>
      <c r="B107" s="382">
        <f>+'9.รายได้(แยกกลุ่ม)'!C124</f>
        <v>649.02746654088185</v>
      </c>
      <c r="C107" s="382">
        <f>+'9.รายได้(แยกกลุ่ม)'!D124</f>
        <v>213.84116440841376</v>
      </c>
      <c r="D107" s="382">
        <f>+'9.รายได้(แยกกลุ่ม)'!E124</f>
        <v>424.00823972769257</v>
      </c>
      <c r="E107" s="382">
        <f>+'9.รายได้(แยกกลุ่ม)'!F124</f>
        <v>1458.4638680169878</v>
      </c>
      <c r="F107" s="382">
        <f>+'9.รายได้(แยกกลุ่ม)'!G124</f>
        <v>10.217726477985657</v>
      </c>
      <c r="G107" s="382">
        <f>+'9.รายได้(แยกกลุ่ม)'!H124</f>
        <v>42.154245322711844</v>
      </c>
      <c r="H107" s="385">
        <f>+'9.รายได้(แยกกลุ่ม)'!I124</f>
        <v>228.7335898446004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0.15440616324989892</v>
      </c>
      <c r="K107" s="15">
        <f>+'9.รายได้(แยกกลุ่ม)'!T124</f>
        <v>0.42892085776394651</v>
      </c>
      <c r="L107" s="15">
        <f>+'9.รายได้(แยกกลุ่ม)'!U124</f>
        <v>2.5104988101933959E-2</v>
      </c>
      <c r="M107" s="15">
        <f>+'9.รายได้(แยกกลุ่ม)'!V124</f>
        <v>-3.8133458735213108E-2</v>
      </c>
      <c r="N107" s="15">
        <f>+'9.รายได้(แยกกลุ่ม)'!W124</f>
        <v>-0.12266004003111045</v>
      </c>
      <c r="O107" s="15">
        <f>+'9.รายได้(แยกกลุ่ม)'!X124</f>
        <v>-0.15041239575569368</v>
      </c>
      <c r="P107" s="15">
        <f>+'9.รายได้(แยกกลุ่ม)'!Y124</f>
        <v>-0.23463120844582935</v>
      </c>
    </row>
    <row r="108" spans="1:16">
      <c r="A108" s="255" t="str">
        <f>+'9.รายได้(แยกกลุ่ม)'!B131</f>
        <v>กุมภวาปี,รพท.</v>
      </c>
      <c r="B108" s="382">
        <f>+'9.รายได้(แยกกลุ่ม)'!C131</f>
        <v>843.35283600039259</v>
      </c>
      <c r="C108" s="382">
        <f>+'9.รายได้(แยกกลุ่ม)'!D131</f>
        <v>309.36124018260358</v>
      </c>
      <c r="D108" s="382">
        <f>+'9.รายได้(แยกกลุ่ม)'!E131</f>
        <v>605.74458748615734</v>
      </c>
      <c r="E108" s="382">
        <f>+'9.รายได้(แยกกลุ่ม)'!F131</f>
        <v>2414.6669712351945</v>
      </c>
      <c r="F108" s="382">
        <f>+'9.รายได้(แยกกลุ่ม)'!G131</f>
        <v>26.518974557770388</v>
      </c>
      <c r="G108" s="382">
        <f>+'9.รายได้(แยกกลุ่ม)'!H131</f>
        <v>92.72067614714463</v>
      </c>
      <c r="H108" s="382">
        <f>+'9.รายได้(แยกกลุ่ม)'!I131</f>
        <v>508.72541993913217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0.11039089579883343</v>
      </c>
      <c r="K108" s="15">
        <f>+'9.รายได้(แยกกลุ่ม)'!T131</f>
        <v>-0.28313237245273037</v>
      </c>
      <c r="L108" s="15">
        <f>+'9.รายได้(แยกกลุ่ม)'!U131</f>
        <v>-0.35864482572261208</v>
      </c>
      <c r="M108" s="15">
        <f>+'9.รายได้(แยกกลุ่ม)'!V131</f>
        <v>-0.19140641390290081</v>
      </c>
      <c r="N108" s="15">
        <f>+'9.รายได้(แยกกลุ่ม)'!W131</f>
        <v>1.4599433936323857E-2</v>
      </c>
      <c r="O108" s="15">
        <f>+'9.รายได้(แยกกลุ่ม)'!X131</f>
        <v>-0.37887450990243371</v>
      </c>
      <c r="P108" s="15">
        <f>+'9.รายได้(แยกกลุ่ม)'!Y131</f>
        <v>3.0711771491516156E-3</v>
      </c>
    </row>
    <row r="109" spans="1:16">
      <c r="A109" s="255" t="str">
        <f>+'9.รายได้(แยกกลุ่ม)'!B150</f>
        <v>อุดรธานี,รพศ.</v>
      </c>
      <c r="B109" s="382">
        <f>+'9.รายได้(แยกกลุ่ม)'!C150</f>
        <v>1573.1230885518385</v>
      </c>
      <c r="C109" s="382">
        <f>+'9.รายได้(แยกกลุ่ม)'!D150</f>
        <v>623.31008003775491</v>
      </c>
      <c r="D109" s="382">
        <f>+'9.รายได้(แยกกลุ่ม)'!E150</f>
        <v>958.85892941518557</v>
      </c>
      <c r="E109" s="382">
        <f>+'9.รายได้(แยกกลุ่ม)'!F150</f>
        <v>4347.3968276126552</v>
      </c>
      <c r="F109" s="382">
        <f>+'9.รายได้(แยกกลุ่ม)'!G150</f>
        <v>30.15149360054528</v>
      </c>
      <c r="G109" s="382">
        <f>+'9.รายได้(แยกกลุ่ม)'!H150</f>
        <v>219.53799486907624</v>
      </c>
      <c r="H109" s="382">
        <f>+'9.รายได้(แยกกลุ่ม)'!I150</f>
        <v>863.18810292103274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-8.1837075516923152E-2</v>
      </c>
      <c r="K109" s="15">
        <f>+'9.รายได้(แยกกลุ่ม)'!T150</f>
        <v>-0.10355401237772996</v>
      </c>
      <c r="L109" s="15">
        <f>+'9.รายได้(แยกกลุ่ม)'!U150</f>
        <v>-0.52255455434076703</v>
      </c>
      <c r="M109" s="15">
        <f>+'9.รายได้(แยกกลุ่ม)'!V150</f>
        <v>-0.17248871170496741</v>
      </c>
      <c r="N109" s="15">
        <f>+'9.รายได้(แยกกลุ่ม)'!W150</f>
        <v>-0.27578912460865629</v>
      </c>
      <c r="O109" s="15">
        <f>+'9.รายได้(แยกกลุ่ม)'!X150</f>
        <v>5.9382131583564597E-2</v>
      </c>
      <c r="P109" s="15">
        <f>+'9.รายได้(แยกกลุ่ม)'!Y150</f>
        <v>-8.4136661581927411E-2</v>
      </c>
    </row>
  </sheetData>
  <mergeCells count="28"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  <mergeCell ref="A28:A29"/>
    <mergeCell ref="B28:H28"/>
    <mergeCell ref="I28:I29"/>
    <mergeCell ref="J28:P28"/>
    <mergeCell ref="A45:A46"/>
    <mergeCell ref="B45:H45"/>
    <mergeCell ref="I45:I46"/>
    <mergeCell ref="J45:P45"/>
    <mergeCell ref="A2:A3"/>
    <mergeCell ref="B2:H2"/>
    <mergeCell ref="I2:I3"/>
    <mergeCell ref="J2:P2"/>
    <mergeCell ref="A17:A18"/>
    <mergeCell ref="B17:H17"/>
    <mergeCell ref="I17:I18"/>
    <mergeCell ref="J17:P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Y109"/>
  <sheetViews>
    <sheetView topLeftCell="M1" zoomScale="110" zoomScaleNormal="110" workbookViewId="0">
      <selection activeCell="Y14" sqref="Y14"/>
    </sheetView>
  </sheetViews>
  <sheetFormatPr defaultRowHeight="14.4"/>
  <cols>
    <col min="1" max="1" width="20.5546875" style="11" customWidth="1"/>
    <col min="2" max="3" width="16.5546875" style="11" customWidth="1"/>
    <col min="4" max="5" width="13.5546875" style="11" customWidth="1"/>
    <col min="6" max="6" width="14.33203125" style="11" customWidth="1"/>
    <col min="7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74" t="s">
        <v>1401</v>
      </c>
      <c r="B1" s="174"/>
      <c r="C1" s="174"/>
      <c r="D1" s="174"/>
      <c r="E1" s="174"/>
      <c r="F1" s="174"/>
      <c r="G1" s="174"/>
      <c r="H1" s="174"/>
      <c r="I1" s="175"/>
      <c r="J1" s="176"/>
      <c r="K1" s="174"/>
      <c r="L1" s="177"/>
      <c r="M1" s="174"/>
      <c r="N1" s="174" t="s">
        <v>1410</v>
      </c>
      <c r="O1" s="174"/>
      <c r="P1" s="174"/>
      <c r="Q1" s="177"/>
      <c r="R1" s="176"/>
      <c r="S1" s="176"/>
      <c r="T1" s="176"/>
      <c r="U1" s="175"/>
      <c r="V1" s="176"/>
      <c r="W1" s="174"/>
      <c r="X1" s="177"/>
      <c r="Y1" s="176"/>
    </row>
    <row r="2" spans="1:25">
      <c r="A2" s="430" t="s">
        <v>51</v>
      </c>
      <c r="B2" s="442" t="s">
        <v>247</v>
      </c>
      <c r="C2" s="443"/>
      <c r="D2" s="443"/>
      <c r="E2" s="443"/>
      <c r="F2" s="443"/>
      <c r="G2" s="443"/>
      <c r="H2" s="443"/>
      <c r="I2" s="443"/>
      <c r="J2" s="443"/>
      <c r="K2" s="443"/>
      <c r="L2" s="444"/>
      <c r="M2" s="430" t="s">
        <v>51</v>
      </c>
      <c r="N2" s="442" t="s">
        <v>718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</row>
    <row r="3" spans="1:25">
      <c r="A3" s="430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430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255" t="str">
        <f>+'10.ค่าใช้จ่าย(แยกกลุ่ม)'!B10</f>
        <v>วังยาง,รพช.</v>
      </c>
      <c r="B4" s="382">
        <f>+'10.ค่าใช้จ่าย(แยกกลุ่ม)'!C10</f>
        <v>9413.2525527408307</v>
      </c>
      <c r="C4" s="385">
        <f>+'10.ค่าใช้จ่าย(แยกกลุ่ม)'!D10</f>
        <v>94.370331834565789</v>
      </c>
      <c r="D4" s="385">
        <f>+'10.ค่าใช้จ่าย(แยกกลุ่ม)'!E10</f>
        <v>1417.4048388027675</v>
      </c>
      <c r="E4" s="382">
        <f>+'10.ค่าใช้จ่าย(แยกกลุ่ม)'!F10</f>
        <v>473.87810094266604</v>
      </c>
      <c r="F4" s="385">
        <f>+'10.ค่าใช้จ่าย(แยกกลุ่ม)'!G10</f>
        <v>1211.3452301795439</v>
      </c>
      <c r="G4" s="382">
        <f>+'10.ค่าใช้จ่าย(แยกกลุ่ม)'!H10</f>
        <v>315.12130845806155</v>
      </c>
      <c r="H4" s="382">
        <f>+'10.ค่าใช้จ่าย(แยกกลุ่ม)'!I10</f>
        <v>469.33163769936675</v>
      </c>
      <c r="I4" s="382">
        <f>+'10.ค่าใช้จ่าย(แยกกลุ่ม)'!J10</f>
        <v>312.15219276780749</v>
      </c>
      <c r="J4" s="382">
        <f>+'10.ค่าใช้จ่าย(แยกกลุ่ม)'!K10</f>
        <v>295.1156459788254</v>
      </c>
      <c r="K4" s="382">
        <f>+'10.ค่าใช้จ่าย(แยกกลุ่ม)'!L10</f>
        <v>45.014508818271736</v>
      </c>
      <c r="L4" s="385">
        <f>+'10.ค่าใช้จ่าย(แยกกลุ่ม)'!M10</f>
        <v>1568.7241537708617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-0.28122523254770848</v>
      </c>
      <c r="O4" s="15">
        <f>+'10.ค่าใช้จ่าย(แยกกลุ่ม)'!AB10</f>
        <v>1.5860094716052517</v>
      </c>
      <c r="P4" s="15">
        <f>+'10.ค่าใช้จ่าย(แยกกลุ่ม)'!AC10</f>
        <v>0.17410437035317816</v>
      </c>
      <c r="Q4" s="15">
        <f>+'10.ค่าใช้จ่าย(แยกกลุ่ม)'!AD10</f>
        <v>-7.5839634093250716E-2</v>
      </c>
      <c r="R4" s="15">
        <f>+'10.ค่าใช้จ่าย(แยกกลุ่ม)'!AE10</f>
        <v>0.50601929966170101</v>
      </c>
      <c r="S4" s="15">
        <f>+'10.ค่าใช้จ่าย(แยกกลุ่ม)'!AF10</f>
        <v>-0.64978729393286105</v>
      </c>
      <c r="T4" s="15">
        <f>+'10.ค่าใช้จ่าย(แยกกลุ่ม)'!AG10</f>
        <v>-0.23746060791962759</v>
      </c>
      <c r="U4" s="15">
        <f>+'10.ค่าใช้จ่าย(แยกกลุ่ม)'!AH10</f>
        <v>0.25160947224914709</v>
      </c>
      <c r="V4" s="15">
        <f>+'10.ค่าใช้จ่าย(แยกกลุ่ม)'!AI10</f>
        <v>-0.24262077350086134</v>
      </c>
      <c r="W4" s="15">
        <f>+'10.ค่าใช้จ่าย(แยกกลุ่ม)'!AJ10</f>
        <v>-0.36164330418876572</v>
      </c>
      <c r="X4" s="15">
        <f>+'10.ค่าใช้จ่าย(แยกกลุ่ม)'!AK10</f>
        <v>3.613046774856826</v>
      </c>
    </row>
    <row r="5" spans="1:25">
      <c r="A5" s="255" t="str">
        <f>+'10.ค่าใช้จ่าย(แยกกลุ่ม)'!B20</f>
        <v>นาทม,รพช.</v>
      </c>
      <c r="B5" s="385">
        <f>+'10.ค่าใช้จ่าย(แยกกลุ่ม)'!C20</f>
        <v>16351.773830731452</v>
      </c>
      <c r="C5" s="382">
        <f>+'10.ค่าใช้จ่าย(แยกกลุ่ม)'!D20</f>
        <v>12.337769943046577</v>
      </c>
      <c r="D5" s="385">
        <f>+'10.ค่าใช้จ่าย(แยกกลุ่ม)'!E20</f>
        <v>1795.6119840480189</v>
      </c>
      <c r="E5" s="382">
        <f>+'10.ค่าใช้จ่าย(แยกกลุ่ม)'!F20</f>
        <v>728.08148491459349</v>
      </c>
      <c r="F5" s="385">
        <f>+'10.ค่าใช้จ่าย(แยกกลุ่ม)'!G20</f>
        <v>1130.0050872707711</v>
      </c>
      <c r="G5" s="385">
        <f>+'10.ค่าใช้จ่าย(แยกกลุ่ม)'!H20</f>
        <v>672.51229078823178</v>
      </c>
      <c r="H5" s="382">
        <f>+'10.ค่าใช้จ่าย(แยกกลุ่ม)'!I20</f>
        <v>661.96568996679002</v>
      </c>
      <c r="I5" s="382">
        <f>+'10.ค่าใช้จ่าย(แยกกลุ่ม)'!J20</f>
        <v>272.6498416488663</v>
      </c>
      <c r="J5" s="382">
        <f>+'10.ค่าใช้จ่าย(แยกกลุ่ม)'!K20</f>
        <v>315.06226353056053</v>
      </c>
      <c r="K5" s="382">
        <f>+'10.ค่าใช้จ่าย(แยกกลุ่ม)'!L20</f>
        <v>53.85580491813662</v>
      </c>
      <c r="L5" s="382">
        <f>+'10.ค่าใช้จ่าย(แยกกลุ่ม)'!M20</f>
        <v>258.61049484505077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0.53136371483802503</v>
      </c>
      <c r="O5" s="15">
        <f>+'10.ค่าใช้จ่าย(แยกกลุ่ม)'!AB20</f>
        <v>-0.65283678390458599</v>
      </c>
      <c r="P5" s="15">
        <f>+'10.ค่าใช้จ่าย(แยกกลุ่ม)'!AC20</f>
        <v>0.35844732563179127</v>
      </c>
      <c r="Q5" s="15">
        <f>+'10.ค่าใช้จ่าย(แยกกลุ่ม)'!AD20</f>
        <v>0.33117076768196868</v>
      </c>
      <c r="R5" s="15">
        <f>+'10.ค่าใช้จ่าย(แยกกลุ่ม)'!AE20</f>
        <v>0.38898310995833052</v>
      </c>
      <c r="S5" s="15">
        <f>+'10.ค่าใช้จ่าย(แยกกลุ่ม)'!AF20</f>
        <v>0.54050287390428686</v>
      </c>
      <c r="T5" s="15">
        <f>+'10.ค่าใช้จ่าย(แยกกลุ่ม)'!AG20</f>
        <v>0.45231496969303692</v>
      </c>
      <c r="U5" s="15">
        <f>+'10.ค่าใช้จ่าย(แยกกลุ่ม)'!AH20</f>
        <v>0.6840098842436394</v>
      </c>
      <c r="V5" s="15">
        <f>+'10.ค่าใช้จ่าย(แยกกลุ่ม)'!AI20</f>
        <v>0.22907605627422567</v>
      </c>
      <c r="W5" s="15">
        <f>+'10.ค่าใช้จ่าย(แยกกลุ่ม)'!AJ20</f>
        <v>-0.31520583248761919</v>
      </c>
      <c r="X5" s="15">
        <f>+'10.ค่าใช้จ่าย(แยกกลุ่ม)'!AK20</f>
        <v>5.4272200160261699E-2</v>
      </c>
    </row>
    <row r="6" spans="1:25">
      <c r="A6" s="255" t="str">
        <f>+'10.ค่าใช้จ่าย(แยกกลุ่ม)'!B41</f>
        <v>ปลาปาก,รพช.</v>
      </c>
      <c r="B6" s="382">
        <f>+'10.ค่าใช้จ่าย(แยกกลุ่ม)'!C41</f>
        <v>9447.9156458050311</v>
      </c>
      <c r="C6" s="382">
        <f>+'10.ค่าใช้จ่าย(แยกกลุ่ม)'!D41</f>
        <v>35.519986271043848</v>
      </c>
      <c r="D6" s="382">
        <f>+'10.ค่าใช้จ่าย(แยกกลุ่ม)'!E41</f>
        <v>1406.5982554769123</v>
      </c>
      <c r="E6" s="382">
        <f>+'10.ค่าใช้จ่าย(แยกกลุ่ม)'!F41</f>
        <v>709.85898516212376</v>
      </c>
      <c r="F6" s="382">
        <f>+'10.ค่าใช้จ่าย(แยกกลุ่ม)'!G41</f>
        <v>203.48081548005624</v>
      </c>
      <c r="G6" s="382">
        <f>+'10.ค่าใช้จ่าย(แยกกลุ่ม)'!H41</f>
        <v>605.69780790413381</v>
      </c>
      <c r="H6" s="382">
        <f>+'10.ค่าใช้จ่าย(แยกกลุ่ม)'!I41</f>
        <v>611.19422947310409</v>
      </c>
      <c r="I6" s="385">
        <f>+'10.ค่าใช้จ่าย(แยกกลุ่ม)'!J41</f>
        <v>277.7993879028528</v>
      </c>
      <c r="J6" s="385">
        <f>+'10.ค่าใช้จ่าย(แยกกลุ่ม)'!K41</f>
        <v>401.58525137073599</v>
      </c>
      <c r="K6" s="382">
        <f>+'10.ค่าใช้จ่าย(แยกกลุ่ม)'!L41</f>
        <v>15.266567298539195</v>
      </c>
      <c r="L6" s="385">
        <f>+'10.ค่าใช้จ่าย(แยกกลุ่ม)'!M41</f>
        <v>1828.7358696298943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-3.4831435844767215E-2</v>
      </c>
      <c r="O6" s="15">
        <f>+'10.ค่าใช้จ่าย(แยกกลุ่ม)'!AB41</f>
        <v>0.18514044452379683</v>
      </c>
      <c r="P6" s="15">
        <f>+'10.ค่าใช้จ่าย(แยกกลุ่ม)'!AC41</f>
        <v>0.1311072618882396</v>
      </c>
      <c r="Q6" s="15">
        <f>+'10.ค่าใช้จ่าย(แยกกลุ่ม)'!AD41</f>
        <v>0.34877306724771345</v>
      </c>
      <c r="R6" s="15">
        <f>+'10.ค่าใช้จ่าย(แยกกลุ่ม)'!AE41</f>
        <v>-0.66397379882202845</v>
      </c>
      <c r="S6" s="15">
        <f>+'10.ค่าใช้จ่าย(แยกกลุ่ม)'!AF41</f>
        <v>0.1612111500455996</v>
      </c>
      <c r="T6" s="15">
        <f>+'10.ค่าใช้จ่าย(แยกกลุ่ม)'!AG41</f>
        <v>0.32443738479100775</v>
      </c>
      <c r="U6" s="15">
        <f>+'10.ค่าใช้จ่าย(แยกกลุ่ม)'!AH41</f>
        <v>0.9787926312766817</v>
      </c>
      <c r="V6" s="15">
        <f>+'10.ค่าใช้จ่าย(แยกกลุ่ม)'!AI41</f>
        <v>0.35181696081214348</v>
      </c>
      <c r="W6" s="15">
        <f>+'10.ค่าใช้จ่าย(แยกกลุ่ม)'!AJ41</f>
        <v>-0.63381468642792227</v>
      </c>
      <c r="X6" s="15">
        <f>+'10.ค่าใช้จ่าย(แยกกลุ่ม)'!AK41</f>
        <v>4.0296036075211887</v>
      </c>
    </row>
    <row r="7" spans="1:25">
      <c r="A7" s="255" t="str">
        <f>+'10.ค่าใช้จ่าย(แยกกลุ่ม)'!B42</f>
        <v>ท่าอุเทน,รพช.</v>
      </c>
      <c r="B7" s="382">
        <f>+'10.ค่าใช้จ่าย(แยกกลุ่ม)'!C42</f>
        <v>8574.0680256216747</v>
      </c>
      <c r="C7" s="385">
        <f>+'10.ค่าใช้จ่าย(แยกกลุ่ม)'!D42</f>
        <v>83.402835548330586</v>
      </c>
      <c r="D7" s="382">
        <f>+'10.ค่าใช้จ่าย(แยกกลุ่ม)'!E42</f>
        <v>1271.201338064581</v>
      </c>
      <c r="E7" s="382">
        <f>+'10.ค่าใช้จ่าย(แยกกลุ่ม)'!F42</f>
        <v>446.29210212405673</v>
      </c>
      <c r="F7" s="382">
        <f>+'10.ค่าใช้จ่าย(แยกกลุ่ม)'!G42</f>
        <v>618.99284193952337</v>
      </c>
      <c r="G7" s="382">
        <f>+'10.ค่าใช้จ่าย(แยกกลุ่ม)'!H42</f>
        <v>557.04712755089258</v>
      </c>
      <c r="H7" s="382">
        <f>+'10.ค่าใช้จ่าย(แยกกลุ่ม)'!I42</f>
        <v>571.78588995878295</v>
      </c>
      <c r="I7" s="382">
        <f>+'10.ค่าใช้จ่าย(แยกกลุ่ม)'!J42</f>
        <v>78.426107795100179</v>
      </c>
      <c r="J7" s="382">
        <f>+'10.ค่าใช้จ่าย(แยกกลุ่ม)'!K42</f>
        <v>293.86081754490618</v>
      </c>
      <c r="K7" s="382">
        <f>+'10.ค่าใช้จ่าย(แยกกลุ่ม)'!L42</f>
        <v>11.469591054434066</v>
      </c>
      <c r="L7" s="382">
        <f>+'10.ค่าใช้จ่าย(แยกกลุ่ม)'!M42</f>
        <v>165.17674587681284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-0.1241008879103474</v>
      </c>
      <c r="O7" s="15">
        <f>+'10.ค่าใช้จ่าย(แยกกลุ่ม)'!AB42</f>
        <v>1.7827734178172261</v>
      </c>
      <c r="P7" s="15">
        <f>+'10.ค่าใช้จ่าย(แยกกลุ่ม)'!AC42</f>
        <v>2.2228670630180195E-2</v>
      </c>
      <c r="Q7" s="15">
        <f>+'10.ค่าใช้จ่าย(แยกกลุ่ม)'!AD42</f>
        <v>-0.15201923191432745</v>
      </c>
      <c r="R7" s="15">
        <f>+'10.ค่าใช้จ่าย(แยกกลุ่ม)'!AE42</f>
        <v>2.2198641884650473E-2</v>
      </c>
      <c r="S7" s="15">
        <f>+'10.ค่าใช้จ่าย(แยกกลุ่ม)'!AF42</f>
        <v>6.7940691169463829E-2</v>
      </c>
      <c r="T7" s="15">
        <f>+'10.ค่าใช้จ่าย(แยกกลุ่ม)'!AG42</f>
        <v>0.23904083552990177</v>
      </c>
      <c r="U7" s="15">
        <f>+'10.ค่าใช้จ่าย(แยกกลุ่ม)'!AH42</f>
        <v>-0.44136304483534367</v>
      </c>
      <c r="V7" s="15">
        <f>+'10.ค่าใช้จ่าย(แยกกลุ่ม)'!AI42</f>
        <v>-1.0805212792546591E-2</v>
      </c>
      <c r="W7" s="15">
        <f>+'10.ค่าใช้จ่าย(แยกกลุ่ม)'!AJ42</f>
        <v>-0.72488931436385695</v>
      </c>
      <c r="X7" s="15">
        <f>+'10.ค่าใช้จ่าย(แยกกลุ่ม)'!AK42</f>
        <v>-0.54571156461826098</v>
      </c>
    </row>
    <row r="8" spans="1:25">
      <c r="A8" s="255" t="str">
        <f>+'10.ค่าใช้จ่าย(แยกกลุ่ม)'!B57</f>
        <v>บ้านแพง,รพช.</v>
      </c>
      <c r="B8" s="382">
        <f>+'10.ค่าใช้จ่าย(แยกกลุ่ม)'!C57</f>
        <v>8855.3466825362284</v>
      </c>
      <c r="C8" s="382">
        <f>+'10.ค่าใช้จ่าย(แยกกลุ่ม)'!D57</f>
        <v>16.394740845029553</v>
      </c>
      <c r="D8" s="382">
        <f>+'10.ค่าใช้จ่าย(แยกกลุ่ม)'!E57</f>
        <v>1352.0045236745661</v>
      </c>
      <c r="E8" s="382">
        <f>+'10.ค่าใช้จ่าย(แยกกลุ่ม)'!F57</f>
        <v>241.05034599420327</v>
      </c>
      <c r="F8" s="382">
        <f>+'10.ค่าใช้จ่าย(แยกกลุ่ม)'!G57</f>
        <v>1006.4166376244866</v>
      </c>
      <c r="G8" s="382">
        <f>+'10.ค่าใช้จ่าย(แยกกลุ่ม)'!H57</f>
        <v>597.66948147212395</v>
      </c>
      <c r="H8" s="382">
        <f>+'10.ค่าใช้จ่าย(แยกกลุ่ม)'!I57</f>
        <v>285.93660000786844</v>
      </c>
      <c r="I8" s="382">
        <f>+'10.ค่าใช้จ่าย(แยกกลุ่ม)'!J57</f>
        <v>139.18167763554058</v>
      </c>
      <c r="J8" s="382">
        <f>+'10.ค่าใช้จ่าย(แยกกลุ่ม)'!K57</f>
        <v>289.87964405363658</v>
      </c>
      <c r="K8" s="382">
        <f>+'10.ค่าใช้จ่าย(แยกกลุ่ม)'!L57</f>
        <v>60.824293407088312</v>
      </c>
      <c r="L8" s="382">
        <f>+'10.ค่าใช้จ่าย(แยกกลุ่ม)'!M57</f>
        <v>416.03944321880562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-0.1653851519652699</v>
      </c>
      <c r="O8" s="15">
        <f>+'10.ค่าใช้จ่าย(แยกกลุ่ม)'!AB57</f>
        <v>-0.53347397453564294</v>
      </c>
      <c r="P8" s="15">
        <f>+'10.ค่าใช้จ่าย(แยกกลุ่ม)'!AC57</f>
        <v>-6.8416178231094735E-2</v>
      </c>
      <c r="Q8" s="15">
        <f>+'10.ค่าใช้จ่าย(แยกกลุ่ม)'!AD57</f>
        <v>-0.59171210313302791</v>
      </c>
      <c r="R8" s="15">
        <f>+'10.ค่าใช้จ่าย(แยกกลุ่ม)'!AE57</f>
        <v>0.1696794523335059</v>
      </c>
      <c r="S8" s="15">
        <f>+'10.ค่าใช้จ่าย(แยกกลุ่ม)'!AF57</f>
        <v>-0.17275074488535089</v>
      </c>
      <c r="T8" s="15">
        <f>+'10.ค่าใช้จ่าย(แยกกลุ่ม)'!AG57</f>
        <v>-0.50917849821537997</v>
      </c>
      <c r="U8" s="15">
        <f>+'10.ค่าใช้จ่าย(แยกกลุ่ม)'!AH57</f>
        <v>-0.43339437115697454</v>
      </c>
      <c r="V8" s="15">
        <f>+'10.ค่าใช้จ่าย(แยกกลุ่ม)'!AI57</f>
        <v>-0.15714906778195267</v>
      </c>
      <c r="W8" s="15">
        <f>+'10.ค่าใช้จ่าย(แยกกลุ่ม)'!AJ57</f>
        <v>0.14970936827682557</v>
      </c>
      <c r="X8" s="15">
        <f>+'10.ค่าใช้จ่าย(แยกกลุ่ม)'!AK57</f>
        <v>0.36816380015644329</v>
      </c>
    </row>
    <row r="9" spans="1:25">
      <c r="A9" s="255" t="str">
        <f>+'10.ค่าใช้จ่าย(แยกกลุ่ม)'!B58</f>
        <v>นาหว้า,รพช.</v>
      </c>
      <c r="B9" s="382">
        <f>+'10.ค่าใช้จ่าย(แยกกลุ่ม)'!C58</f>
        <v>8755.9339077542991</v>
      </c>
      <c r="C9" s="382">
        <f>+'10.ค่าใช้จ่าย(แยกกลุ่ม)'!D58</f>
        <v>20.801155535335557</v>
      </c>
      <c r="D9" s="382">
        <f>+'10.ค่าใช้จ่าย(แยกกลุ่ม)'!E58</f>
        <v>1588.320974226868</v>
      </c>
      <c r="E9" s="382">
        <f>+'10.ค่าใช้จ่าย(แยกกลุ่ม)'!F58</f>
        <v>295.9544534140507</v>
      </c>
      <c r="F9" s="382">
        <f>+'10.ค่าใช้จ่าย(แยกกลุ่ม)'!G58</f>
        <v>1076.4971123666373</v>
      </c>
      <c r="G9" s="382">
        <f>+'10.ค่าใช้จ่าย(แยกกลุ่ม)'!H58</f>
        <v>642.10256691365146</v>
      </c>
      <c r="H9" s="385">
        <f>+'10.ค่าใช้จ่าย(แยกกลุ่ม)'!I58</f>
        <v>1000.0972773135715</v>
      </c>
      <c r="I9" s="382">
        <f>+'10.ค่าใช้จ่าย(แยกกลุ่ม)'!J58</f>
        <v>308.80065949364126</v>
      </c>
      <c r="J9" s="382">
        <f>+'10.ค่าใช้จ่าย(แยกกลุ่ม)'!K58</f>
        <v>201.38998141191587</v>
      </c>
      <c r="K9" s="382">
        <f>+'10.ค่าใช้จ่าย(แยกกลุ่ม)'!L58</f>
        <v>88.733067481562756</v>
      </c>
      <c r="L9" s="382">
        <f>+'10.ค่าใช้จ่าย(แยกกลุ่ม)'!M58</f>
        <v>355.0907361313478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-0.17475478828690147</v>
      </c>
      <c r="O9" s="15">
        <f>+'10.ค่าใช้จ่าย(แยกกลุ่ม)'!AB58</f>
        <v>-0.40808576916858774</v>
      </c>
      <c r="P9" s="15">
        <f>+'10.ค่าใช้จ่าย(แยกกลุ่ม)'!AC58</f>
        <v>9.4415068482519557E-2</v>
      </c>
      <c r="Q9" s="15">
        <f>+'10.ค่าใช้จ่าย(แยกกลุ่ม)'!AD58</f>
        <v>-0.49871625010759019</v>
      </c>
      <c r="R9" s="15">
        <f>+'10.ค่าใช้จ่าย(แยกกลุ่ม)'!AE58</f>
        <v>0.25112851453219365</v>
      </c>
      <c r="S9" s="15">
        <f>+'10.ค่าใช้จ่าย(แยกกลุ่ม)'!AF58</f>
        <v>-0.11124980168274302</v>
      </c>
      <c r="T9" s="15">
        <f>+'10.ค่าใช้จ่าย(แยกกลุ่ม)'!AG58</f>
        <v>0.71670659708567885</v>
      </c>
      <c r="U9" s="15">
        <f>+'10.ค่าใช้จ่าย(แยกกลุ่ม)'!AH58</f>
        <v>0.25712087130969302</v>
      </c>
      <c r="V9" s="15">
        <f>+'10.ค่าใช้จ่าย(แยกกลุ่ม)'!AI58</f>
        <v>-0.41444065820295711</v>
      </c>
      <c r="W9" s="15">
        <f>+'10.ค่าใช้จ่าย(แยกกลุ่ม)'!AJ58</f>
        <v>0.6772449500844282</v>
      </c>
      <c r="X9" s="15">
        <f>+'10.ค่าใช้จ่าย(แยกกลุ่ม)'!AK58</f>
        <v>0.16773132659517451</v>
      </c>
    </row>
    <row r="10" spans="1:25">
      <c r="A10" s="255" t="str">
        <f>+'10.ค่าใช้จ่าย(แยกกลุ่ม)'!B70</f>
        <v>เรณูนคร,รพช.</v>
      </c>
      <c r="B10" s="382">
        <f>+'10.ค่าใช้จ่าย(แยกกลุ่ม)'!C70</f>
        <v>8320.0120871689378</v>
      </c>
      <c r="C10" s="382">
        <f>+'10.ค่าใช้จ่าย(แยกกลุ่ม)'!D70</f>
        <v>39.88588541181543</v>
      </c>
      <c r="D10" s="382">
        <f>+'10.ค่าใช้จ่าย(แยกกลุ่ม)'!E70</f>
        <v>1280.9694749954151</v>
      </c>
      <c r="E10" s="384">
        <f>+'10.ค่าใช้จ่าย(แยกกลุ่ม)'!F70</f>
        <v>869.94756203813984</v>
      </c>
      <c r="F10" s="382">
        <f>+'10.ค่าใช้จ่าย(แยกกลุ่ม)'!G70</f>
        <v>825.34229289519828</v>
      </c>
      <c r="G10" s="382">
        <f>+'10.ค่าใช้จ่าย(แยกกลุ่ม)'!H70</f>
        <v>247.51388127817339</v>
      </c>
      <c r="H10" s="382">
        <f>+'10.ค่าใช้จ่าย(แยกกลุ่ม)'!I70</f>
        <v>269.6793852555918</v>
      </c>
      <c r="I10" s="382">
        <f>+'10.ค่าใช้จ่าย(แยกกลุ่ม)'!J70</f>
        <v>156.78349853373345</v>
      </c>
      <c r="J10" s="382">
        <f>+'10.ค่าใช้จ่าย(แยกกลุ่ม)'!K70</f>
        <v>277.12642904535051</v>
      </c>
      <c r="K10" s="382">
        <f>+'10.ค่าใช้จ่าย(แยกกลุ่ม)'!L70</f>
        <v>13.025524268818508</v>
      </c>
      <c r="L10" s="385">
        <f>+'10.ค่าใช้จ่าย(แยกกลุ่ม)'!M70</f>
        <v>895.18016032693038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-0.1325327644094367</v>
      </c>
      <c r="O10" s="15">
        <f>+'10.ค่าใช้จ่าย(แยกกลุ่ม)'!AB70</f>
        <v>0.23852037836190307</v>
      </c>
      <c r="P10" s="15">
        <f>+'10.ค่าใช้จ่าย(แยกกลุ่ม)'!AC70</f>
        <v>-0.17951497245472101</v>
      </c>
      <c r="Q10" s="15">
        <f>+'10.ค่าใช้จ่าย(แยกกลุ่ม)'!AD70</f>
        <v>0.49145768647323479</v>
      </c>
      <c r="R10" s="15">
        <f>+'10.ค่าใช้จ่าย(แยกกลุ่ม)'!AE70</f>
        <v>-1.2293633768952475E-2</v>
      </c>
      <c r="S10" s="15">
        <f>+'10.ค่าใช้จ่าย(แยกกลุ่ม)'!AF70</f>
        <v>-0.59271497525091155</v>
      </c>
      <c r="T10" s="15">
        <f>+'10.ค่าใช้จ่าย(แยกกลุ่ม)'!AG70</f>
        <v>-0.72502803943059124</v>
      </c>
      <c r="U10" s="15">
        <f>+'10.ค่าใช้จ่าย(แยกกลุ่ม)'!AH70</f>
        <v>-0.503437543312513</v>
      </c>
      <c r="V10" s="15">
        <f>+'10.ค่าใช้จ่าย(แยกกลุ่ม)'!AI70</f>
        <v>-6.283892028428123E-2</v>
      </c>
      <c r="W10" s="15">
        <f>+'10.ค่าใช้จ่าย(แยกกลุ่ม)'!AJ70</f>
        <v>-0.80340625577054159</v>
      </c>
      <c r="X10" s="15">
        <f>+'10.ค่าใช้จ่าย(แยกกลุ่ม)'!AK70</f>
        <v>1.4155119826554066</v>
      </c>
    </row>
    <row r="11" spans="1:25">
      <c r="A11" s="255" t="str">
        <f>+'10.ค่าใช้จ่าย(แยกกลุ่ม)'!B71</f>
        <v>โพนสวรรค์,รพช.</v>
      </c>
      <c r="B11" s="382">
        <f>+'10.ค่าใช้จ่าย(แยกกลุ่ม)'!C71</f>
        <v>9373.5601482172824</v>
      </c>
      <c r="C11" s="382">
        <f>+'10.ค่าใช้จ่าย(แยกกลุ่ม)'!D71</f>
        <v>21.345736387429486</v>
      </c>
      <c r="D11" s="382">
        <f>+'10.ค่าใช้จ่าย(แยกกลุ่ม)'!E71</f>
        <v>1575.3667130472932</v>
      </c>
      <c r="E11" s="382">
        <f>+'10.ค่าใช้จ่าย(แยกกลุ่ม)'!F71</f>
        <v>281.22290443081937</v>
      </c>
      <c r="F11" s="385">
        <f>+'10.ค่าใช้จ่าย(แยกกลุ่ม)'!G71</f>
        <v>1115.530083248565</v>
      </c>
      <c r="G11" s="382">
        <f>+'10.ค่าใช้จ่าย(แยกกลุ่ม)'!H71</f>
        <v>573.75954476734057</v>
      </c>
      <c r="H11" s="382">
        <f>+'10.ค่าใช้จ่าย(แยกกลุ่ม)'!I71</f>
        <v>1308.6107919904171</v>
      </c>
      <c r="I11" s="385">
        <f>+'10.ค่าใช้จ่าย(แยกกลุ่ม)'!J71</f>
        <v>541.4154621682477</v>
      </c>
      <c r="J11" s="382">
        <f>+'10.ค่าใช้จ่าย(แยกกลุ่ม)'!K71</f>
        <v>331.43083444266904</v>
      </c>
      <c r="K11" s="382">
        <f>+'10.ค่าใช้จ่าย(แยกกลุ่ม)'!L71</f>
        <v>92.519237924011748</v>
      </c>
      <c r="L11" s="382">
        <f>+'10.ค่าใช้จ่าย(แยกกลุ่ม)'!M71</f>
        <v>94.7111031778973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-2.2686959559123577E-2</v>
      </c>
      <c r="O11" s="15">
        <f>+'10.ค่าใช้จ่าย(แยกกลุ่ม)'!AB71</f>
        <v>-0.33718082890693168</v>
      </c>
      <c r="P11" s="15">
        <f>+'10.ค่าใช้จ่าย(แยกกลุ่ม)'!AC71</f>
        <v>9.0519924006388416E-3</v>
      </c>
      <c r="Q11" s="15">
        <f>+'10.ค่าใช้จ่าย(แยกกลุ่ม)'!AD71</f>
        <v>-0.51786512115395189</v>
      </c>
      <c r="R11" s="15">
        <f>+'10.ค่าใช้จ่าย(แยกกลุ่ม)'!AE71</f>
        <v>0.33498086119132919</v>
      </c>
      <c r="S11" s="15">
        <f>+'10.ค่าใช้จ่าย(แยกกลุ่ม)'!AF71</f>
        <v>-5.5876506061645875E-2</v>
      </c>
      <c r="T11" s="15">
        <f>+'10.ค่าใช้จ่าย(แยกกลุ่ม)'!AG71</f>
        <v>0.33429284835716105</v>
      </c>
      <c r="U11" s="15">
        <f>+'10.ค่าใช้จ่าย(แยกกลุ่ม)'!AH71</f>
        <v>0.71476331691253459</v>
      </c>
      <c r="V11" s="15">
        <f>+'10.ค่าใช้จ่าย(แยกกลุ่ม)'!AI71</f>
        <v>0.12080280371434504</v>
      </c>
      <c r="W11" s="15">
        <f>+'10.ค่าใช้จ่าย(แยกกลุ่ม)'!AJ71</f>
        <v>0.3963893522719143</v>
      </c>
      <c r="X11" s="15">
        <f>+'10.ค่าใช้จ่าย(แยกกลุ่ม)'!AK71</f>
        <v>-0.7444360199703578</v>
      </c>
    </row>
    <row r="12" spans="1:25">
      <c r="A12" s="255" t="str">
        <f>+'10.ค่าใช้จ่าย(แยกกลุ่ม)'!B82</f>
        <v>นาแก,รพช.</v>
      </c>
      <c r="B12" s="382">
        <f>+'10.ค่าใช้จ่าย(แยกกลุ่ม)'!C82</f>
        <v>10464.649618415571</v>
      </c>
      <c r="C12" s="382">
        <f>+'10.ค่าใช้จ่าย(แยกกลุ่ม)'!D82</f>
        <v>74.315868572330132</v>
      </c>
      <c r="D12" s="382">
        <f>+'10.ค่าใช้จ่าย(แยกกลุ่ม)'!E82</f>
        <v>1486.3931396722398</v>
      </c>
      <c r="E12" s="382">
        <f>+'10.ค่าใช้จ่าย(แยกกลุ่ม)'!F82</f>
        <v>578.74314756081287</v>
      </c>
      <c r="F12" s="382">
        <f>+'10.ค่าใช้จ่าย(แยกกลุ่ม)'!G82</f>
        <v>483.76672276318504</v>
      </c>
      <c r="G12" s="382">
        <f>+'10.ค่าใช้จ่าย(แยกกลุ่ม)'!H82</f>
        <v>451.79200766202922</v>
      </c>
      <c r="H12" s="382">
        <f>+'10.ค่าใช้จ่าย(แยกกลุ่ม)'!I82</f>
        <v>354.85039473205148</v>
      </c>
      <c r="I12" s="382">
        <f>+'10.ค่าใช้จ่าย(แยกกลุ่ม)'!J82</f>
        <v>118.56957417888047</v>
      </c>
      <c r="J12" s="382">
        <f>+'10.ค่าใช้จ่าย(แยกกลุ่ม)'!K82</f>
        <v>234.16798614847505</v>
      </c>
      <c r="K12" s="382">
        <f>+'10.ค่าใช้จ่าย(แยกกลุ่ม)'!L82</f>
        <v>42.496399574421609</v>
      </c>
      <c r="L12" s="385">
        <f>+'10.ค่าใช้จ่าย(แยกกลุ่ม)'!M82</f>
        <v>1984.6839817470561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-2.5673192695836608E-2</v>
      </c>
      <c r="O12" s="15">
        <f>+'10.ค่าใช้จ่าย(แยกกลุ่ม)'!AB82</f>
        <v>0.69324447984244431</v>
      </c>
      <c r="P12" s="15">
        <f>+'10.ค่าใช้จ่าย(แยกกลุ่ม)'!AC82</f>
        <v>-0.13804102339634186</v>
      </c>
      <c r="Q12" s="15">
        <f>+'10.ค่าใช้จ่าย(แยกกลุ่ม)'!AD82</f>
        <v>-0.25021956954175317</v>
      </c>
      <c r="R12" s="15">
        <f>+'10.ค่าใช้จ่าย(แยกกลุ่ม)'!AE82</f>
        <v>-0.18664054152593379</v>
      </c>
      <c r="S12" s="15">
        <f>+'10.ค่าใช้จ่าย(แยกกลุ่ม)'!AF82</f>
        <v>-0.27950320661214856</v>
      </c>
      <c r="T12" s="15">
        <f>+'10.ค่าใช้จ่าย(แยกกลุ่ม)'!AG82</f>
        <v>-0.55835412280009267</v>
      </c>
      <c r="U12" s="15">
        <f>+'10.ค่าใช้จ่าย(แยกกลุ่ม)'!AH82</f>
        <v>-0.45516241549529107</v>
      </c>
      <c r="V12" s="15">
        <f>+'10.ค่าใช้จ่าย(แยกกลุ่ม)'!AI82</f>
        <v>-0.33968243878844973</v>
      </c>
      <c r="W12" s="15">
        <f>+'10.ค่าใช้จ่าย(แยกกลุ่ม)'!AJ82</f>
        <v>-0.54162320689279508</v>
      </c>
      <c r="X12" s="15">
        <f>+'10.ค่าใช้จ่าย(แยกกลุ่ม)'!AK82</f>
        <v>1.7781634886996824</v>
      </c>
    </row>
    <row r="13" spans="1:25">
      <c r="A13" s="255" t="str">
        <f>+'10.ค่าใช้จ่าย(แยกกลุ่ม)'!B113</f>
        <v>ศรีสงคราม,รพช.</v>
      </c>
      <c r="B13" s="382">
        <f>+'10.ค่าใช้จ่าย(แยกกลุ่ม)'!C113</f>
        <v>8177.2961593429818</v>
      </c>
      <c r="C13" s="382">
        <f>+'10.ค่าใช้จ่าย(แยกกลุ่ม)'!D113</f>
        <v>38.224020233853679</v>
      </c>
      <c r="D13" s="382">
        <f>+'10.ค่าใช้จ่าย(แยกกลุ่ม)'!E113</f>
        <v>1558.93016955809</v>
      </c>
      <c r="E13" s="382">
        <f>+'10.ค่าใช้จ่าย(แยกกลุ่ม)'!F113</f>
        <v>614.2959777748431</v>
      </c>
      <c r="F13" s="382">
        <f>+'10.ค่าใช้จ่าย(แยกกลุ่ม)'!G113</f>
        <v>590.58405685170817</v>
      </c>
      <c r="G13" s="382">
        <f>+'10.ค่าใช้จ่าย(แยกกลุ่ม)'!H113</f>
        <v>403.0164855018603</v>
      </c>
      <c r="H13" s="385">
        <f>+'10.ค่าใช้จ่าย(แยกกลุ่ม)'!I113</f>
        <v>1579.3138993658947</v>
      </c>
      <c r="I13" s="382">
        <f>+'10.ค่าใช้จ่าย(แยกกลุ่ม)'!J113</f>
        <v>873.38984117282246</v>
      </c>
      <c r="J13" s="382">
        <f>+'10.ค่าใช้จ่าย(แยกกลุ่ม)'!K113</f>
        <v>361.91711725664788</v>
      </c>
      <c r="K13" s="382">
        <f>+'10.ค่าใช้จ่าย(แยกกลุ่ม)'!L113</f>
        <v>13.815964997313817</v>
      </c>
      <c r="L13" s="382">
        <f>+'10.ค่าใช้จ่าย(แยกกลุ่ม)'!M113</f>
        <v>1281.4564876037916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-0.13648303018558572</v>
      </c>
      <c r="O13" s="15">
        <f>+'10.ค่าใช้จ่าย(แยกกลุ่ม)'!AB113</f>
        <v>0.24016323578861215</v>
      </c>
      <c r="P13" s="15">
        <f>+'10.ค่าใช้จ่าย(แยกกลุ่ม)'!AC113</f>
        <v>-0.24430431066138578</v>
      </c>
      <c r="Q13" s="15">
        <f>+'10.ค่าใช้จ่าย(แยกกลุ่ม)'!AD113</f>
        <v>-0.17471723745307433</v>
      </c>
      <c r="R13" s="15">
        <f>+'10.ค่าใช้จ่าย(แยกกลุ่ม)'!AE113</f>
        <v>-2.5911680981090427E-2</v>
      </c>
      <c r="S13" s="15">
        <f>+'10.ค่าใช้จ่าย(แยกกลุ่ม)'!AF113</f>
        <v>-0.29848395870550137</v>
      </c>
      <c r="T13" s="15">
        <f>+'10.ค่าใช้จ่าย(แยกกลุ่ม)'!AG113</f>
        <v>0.63487465753961525</v>
      </c>
      <c r="U13" s="15">
        <f>+'10.ค่าใช้จ่าย(แยกกลุ่ม)'!AH113</f>
        <v>0.20442310851988221</v>
      </c>
      <c r="V13" s="15">
        <f>+'10.ค่าใช้จ่าย(แยกกลุ่ม)'!AI113</f>
        <v>5.7029856791902096E-2</v>
      </c>
      <c r="W13" s="15">
        <f>+'10.ค่าใช้จ่าย(แยกกลุ่ม)'!AJ113</f>
        <v>-0.46916688449915994</v>
      </c>
      <c r="X13" s="15">
        <f>+'10.ค่าใช้จ่าย(แยกกลุ่ม)'!AK113</f>
        <v>0.64766077813458989</v>
      </c>
    </row>
    <row r="14" spans="1:25">
      <c r="A14" s="255" t="str">
        <f>+'10.ค่าใช้จ่าย(แยกกลุ่ม)'!B125</f>
        <v>สมเด็จพระยุพราชธาตุพนม,รพช.</v>
      </c>
      <c r="B14" s="382">
        <f>+'10.ค่าใช้จ่าย(แยกกลุ่ม)'!C125</f>
        <v>6437.7139616599452</v>
      </c>
      <c r="C14" s="385">
        <f>+'10.ค่าใช้จ่าย(แยกกลุ่ม)'!D125</f>
        <v>29.81044255312726</v>
      </c>
      <c r="D14" s="382">
        <f>+'10.ค่าใช้จ่าย(แยกกลุ่ม)'!E125</f>
        <v>1390.9003384370385</v>
      </c>
      <c r="E14" s="382">
        <f>+'10.ค่าใช้จ่าย(แยกกลุ่ม)'!F125</f>
        <v>793.58910042164689</v>
      </c>
      <c r="F14" s="385">
        <f>+'10.ค่าใช้จ่าย(แยกกลุ่ม)'!G125</f>
        <v>730.52792420041817</v>
      </c>
      <c r="G14" s="382">
        <f>+'10.ค่าใช้จ่าย(แยกกลุ่ม)'!H125</f>
        <v>492.72722531315333</v>
      </c>
      <c r="H14" s="382">
        <f>+'10.ค่าใช้จ่าย(แยกกลุ่ม)'!I125</f>
        <v>209.78765513007906</v>
      </c>
      <c r="I14" s="382">
        <f>+'10.ค่าใช้จ่าย(แยกกลุ่ม)'!J125</f>
        <v>352.81763300368061</v>
      </c>
      <c r="J14" s="382">
        <f>+'10.ค่าใช้จ่าย(แยกกลุ่ม)'!K125</f>
        <v>211.00072022433326</v>
      </c>
      <c r="K14" s="382">
        <f>+'10.ค่าใช้จ่าย(แยกกลุ่ม)'!L125</f>
        <v>31.946583741940028</v>
      </c>
      <c r="L14" s="382">
        <f>+'10.ค่าใช้จ่าย(แยกกลุ่ม)'!M125</f>
        <v>175.99283289914942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-4.39397696552132E-2</v>
      </c>
      <c r="O14" s="15">
        <f>+'10.ค่าใช้จ่าย(แยกกลุ่ม)'!AB125</f>
        <v>0.64142143731645662</v>
      </c>
      <c r="P14" s="15">
        <f>+'10.ค่าใช้จ่าย(แยกกลุ่ม)'!AC125</f>
        <v>-0.1089531836214567</v>
      </c>
      <c r="Q14" s="15">
        <f>+'10.ค่าใช้จ่าย(แยกกลุ่ม)'!AD125</f>
        <v>0.17062188499761902</v>
      </c>
      <c r="R14" s="15">
        <f>+'10.ค่าใช้จ่าย(แยกกลุ่ม)'!AE125</f>
        <v>0.44309477942122882</v>
      </c>
      <c r="S14" s="15">
        <f>+'10.ค่าใช้จ่าย(แยกกลุ่ม)'!AF125</f>
        <v>0.15812938931910603</v>
      </c>
      <c r="T14" s="15">
        <f>+'10.ค่าใช้จ่าย(แยกกลุ่ม)'!AG125</f>
        <v>-0.42674517377724092</v>
      </c>
      <c r="U14" s="15">
        <f>+'10.ค่าใช้จ่าย(แยกกลุ่ม)'!AH125</f>
        <v>-0.23704516849295629</v>
      </c>
      <c r="V14" s="15">
        <f>+'10.ค่าใช้จ่าย(แยกกลุ่ม)'!AI125</f>
        <v>-0.13670744719003489</v>
      </c>
      <c r="W14" s="15">
        <f>+'10.ค่าใช้จ่าย(แยกกลุ่ม)'!AJ125</f>
        <v>-0.27397198820524088</v>
      </c>
      <c r="X14" s="15">
        <f>+'10.ค่าใช้จ่าย(แยกกลุ่ม)'!AK125</f>
        <v>0.27538614720471122</v>
      </c>
    </row>
    <row r="15" spans="1:25">
      <c r="A15" s="255" t="str">
        <f>+'10.ค่าใช้จ่าย(แยกกลุ่ม)'!B144</f>
        <v>นครพนม,รพท.</v>
      </c>
      <c r="B15" s="382">
        <f>+'10.ค่าใช้จ่าย(แยกกลุ่ม)'!C144</f>
        <v>7689.7027286022112</v>
      </c>
      <c r="C15" s="382">
        <f>+'10.ค่าใช้จ่าย(แยกกลุ่ม)'!D144</f>
        <v>8.8936619834386637</v>
      </c>
      <c r="D15" s="382">
        <f>+'10.ค่าใช้จ่าย(แยกกลุ่ม)'!E144</f>
        <v>2651.7664139856852</v>
      </c>
      <c r="E15" s="382">
        <f>+'10.ค่าใช้จ่าย(แยกกลุ่ม)'!F144</f>
        <v>917.78875854766318</v>
      </c>
      <c r="F15" s="382">
        <f>+'10.ค่าใช้จ่าย(แยกกลุ่ม)'!G144</f>
        <v>178.4257806216782</v>
      </c>
      <c r="G15" s="382">
        <f>+'10.ค่าใช้จ่าย(แยกกลุ่ม)'!H144</f>
        <v>324.68731026901804</v>
      </c>
      <c r="H15" s="382">
        <f>+'10.ค่าใช้จ่าย(แยกกลุ่ม)'!I144</f>
        <v>173.89696708932996</v>
      </c>
      <c r="I15" s="382">
        <f>+'10.ค่าใช้จ่าย(แยกกลุ่ม)'!J144</f>
        <v>763.01171593254298</v>
      </c>
      <c r="J15" s="382">
        <f>+'10.ค่าใช้จ่าย(แยกกลุ่ม)'!K144</f>
        <v>336.77308728719299</v>
      </c>
      <c r="K15" s="382">
        <f>+'10.ค่าใช้จ่าย(แยกกลุ่ม)'!L144</f>
        <v>384.1285848178839</v>
      </c>
      <c r="L15" s="382">
        <f>+'10.ค่าใช้จ่าย(แยกกลุ่ม)'!M144</f>
        <v>48.615578387847222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5.5262319985288688E-2</v>
      </c>
      <c r="O15" s="15">
        <f>+'10.ค่าใช้จ่าย(แยกกลุ่ม)'!AB144</f>
        <v>-0.68943041207509803</v>
      </c>
      <c r="P15" s="15">
        <f>+'10.ค่าใช้จ่าย(แยกกลุ่ม)'!AC144</f>
        <v>0.12384071591966135</v>
      </c>
      <c r="Q15" s="15">
        <f>+'10.ค่าใช้จ่าย(แยกกลุ่ม)'!AD144</f>
        <v>-0.17215137161397454</v>
      </c>
      <c r="R15" s="15">
        <f>+'10.ค่าใช้จ่าย(แยกกลุ่ม)'!AE144</f>
        <v>0.13581556322092256</v>
      </c>
      <c r="S15" s="15">
        <f>+'10.ค่าใช้จ่าย(แยกกลุ่ม)'!AF144</f>
        <v>-0.18773155031202368</v>
      </c>
      <c r="T15" s="15">
        <f>+'10.ค่าใช้จ่าย(แยกกลุ่ม)'!AG144</f>
        <v>-0.47423074862254322</v>
      </c>
      <c r="U15" s="15">
        <f>+'10.ค่าใช้จ่าย(แยกกลุ่ม)'!AH144</f>
        <v>-3.6247621211403486E-2</v>
      </c>
      <c r="V15" s="15">
        <f>+'10.ค่าใช้จ่าย(แยกกลุ่ม)'!AI144</f>
        <v>0.1217923719748579</v>
      </c>
      <c r="W15" s="15">
        <f>+'10.ค่าใช้จ่าย(แยกกลุ่ม)'!AJ144</f>
        <v>0.18695927147065811</v>
      </c>
      <c r="X15" s="15">
        <f>+'10.ค่าใช้จ่าย(แยกกลุ่ม)'!AK144</f>
        <v>-0.50718180638295141</v>
      </c>
    </row>
    <row r="17" spans="1:24">
      <c r="A17" s="430" t="s">
        <v>55</v>
      </c>
      <c r="B17" s="442" t="s">
        <v>247</v>
      </c>
      <c r="C17" s="443"/>
      <c r="D17" s="443"/>
      <c r="E17" s="443"/>
      <c r="F17" s="443"/>
      <c r="G17" s="443"/>
      <c r="H17" s="443"/>
      <c r="I17" s="443"/>
      <c r="J17" s="443"/>
      <c r="K17" s="443"/>
      <c r="L17" s="444"/>
      <c r="M17" s="430" t="s">
        <v>55</v>
      </c>
      <c r="N17" s="442" t="s">
        <v>718</v>
      </c>
      <c r="O17" s="443"/>
      <c r="P17" s="443"/>
      <c r="Q17" s="443"/>
      <c r="R17" s="443"/>
      <c r="S17" s="443"/>
      <c r="T17" s="443"/>
      <c r="U17" s="443"/>
      <c r="V17" s="443"/>
      <c r="W17" s="443"/>
      <c r="X17" s="444"/>
    </row>
    <row r="18" spans="1:24">
      <c r="A18" s="430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430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255" t="str">
        <f>+'10.ค่าใช้จ่าย(แยกกลุ่ม)'!B6</f>
        <v>บุ่งคล้า,รพช.</v>
      </c>
      <c r="B19" s="385">
        <f>+'10.ค่าใช้จ่าย(แยกกลุ่ม)'!C6</f>
        <v>17144.401517198938</v>
      </c>
      <c r="C19" s="382">
        <f>+'10.ค่าใช้จ่าย(แยกกลุ่ม)'!D6</f>
        <v>13.390685415356623</v>
      </c>
      <c r="D19" s="382">
        <f>+'10.ค่าใช้จ่าย(แยกกลุ่ม)'!E6</f>
        <v>1342.2262961079969</v>
      </c>
      <c r="E19" s="382">
        <f>+'10.ค่าใช้จ่าย(แยกกลุ่ม)'!F6</f>
        <v>521.26177635363842</v>
      </c>
      <c r="F19" s="382">
        <f>+'10.ค่าใช้จ่าย(แยกกลุ่ม)'!G6</f>
        <v>857.34827074107284</v>
      </c>
      <c r="G19" s="382">
        <f>+'10.ค่าใช้จ่าย(แยกกลุ่ม)'!H6</f>
        <v>1014.6298362388451</v>
      </c>
      <c r="H19" s="385">
        <f>+'10.ค่าใช้จ่าย(แยกกลุ่ม)'!I6</f>
        <v>1094.0598223244986</v>
      </c>
      <c r="I19" s="382">
        <f>+'10.ค่าใช้จ่าย(แยกกลุ่ม)'!J6</f>
        <v>342.83498120225306</v>
      </c>
      <c r="J19" s="385">
        <f>+'10.ค่าใช้จ่าย(แยกกลุ่ม)'!K6</f>
        <v>519.5330405522925</v>
      </c>
      <c r="K19" s="382">
        <f>+'10.ค่าใช้จ่าย(แยกกลุ่ม)'!L6</f>
        <v>32.916108531902651</v>
      </c>
      <c r="L19" s="382">
        <f>+'10.ค่าใช้จ่าย(แยกกลุ่ม)'!M6</f>
        <v>145.73819621904394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0.30910789279156631</v>
      </c>
      <c r="O19" s="15">
        <f>+'10.ค่าใช้จ่าย(แยกกลุ่ม)'!AB6</f>
        <v>-0.6330579892830801</v>
      </c>
      <c r="P19" s="15">
        <f>+'10.ค่าใช้จ่าย(แยกกลุ่ม)'!AC6</f>
        <v>0.11183037980488172</v>
      </c>
      <c r="Q19" s="15">
        <f>+'10.ค่าใช้จ่าย(แยกกลุ่ม)'!AD6</f>
        <v>1.6568339009327818E-2</v>
      </c>
      <c r="R19" s="15">
        <f>+'10.ค่าใช้จ่าย(แยกกลุ่ม)'!AE6</f>
        <v>6.590838854111275E-2</v>
      </c>
      <c r="S19" s="15">
        <f>+'10.ค่าใช้จ่าย(แยกกลุ่ม)'!AF6</f>
        <v>0.12761736851240135</v>
      </c>
      <c r="T19" s="15">
        <f>+'10.ค่าใช้จ่าย(แยกกลุ่ม)'!AG6</f>
        <v>0.77755694439094281</v>
      </c>
      <c r="U19" s="15">
        <f>+'10.ค่าใช้จ่าย(แยกกลุ่ม)'!AH6</f>
        <v>0.37463557787748203</v>
      </c>
      <c r="V19" s="15">
        <f>+'10.ค่าใช้จ่าย(แยกกลุ่ม)'!AI6</f>
        <v>0.33331979431030734</v>
      </c>
      <c r="W19" s="15">
        <f>+'10.ค่าใช้จ่าย(แยกกลุ่ม)'!AJ6</f>
        <v>-0.53321231680616865</v>
      </c>
      <c r="X19" s="15">
        <f>+'10.ค่าใช้จ่าย(แยกกลุ่ม)'!AK6</f>
        <v>-0.57143700858709912</v>
      </c>
    </row>
    <row r="20" spans="1:24">
      <c r="A20" s="255" t="str">
        <f>+'10.ค่าใช้จ่าย(แยกกลุ่ม)'!B53</f>
        <v>ศรีวิไล,รพช.</v>
      </c>
      <c r="B20" s="382">
        <f>+'10.ค่าใช้จ่าย(แยกกลุ่ม)'!C53</f>
        <v>11121.512160434793</v>
      </c>
      <c r="C20" s="382">
        <f>+'10.ค่าใช้จ่าย(แยกกลุ่ม)'!D53</f>
        <v>17.604514122205465</v>
      </c>
      <c r="D20" s="382">
        <f>+'10.ค่าใช้จ่าย(แยกกลุ่ม)'!E53</f>
        <v>1702.4243010053094</v>
      </c>
      <c r="E20" s="382">
        <f>+'10.ค่าใช้จ่าย(แยกกลุ่ม)'!F53</f>
        <v>393.58223800837141</v>
      </c>
      <c r="F20" s="382">
        <f>+'10.ค่าใช้จ่าย(แยกกลุ่ม)'!G53</f>
        <v>623.18698605309783</v>
      </c>
      <c r="G20" s="382">
        <f>+'10.ค่าใช้จ่าย(แยกกลุ่ม)'!H53</f>
        <v>809.94346502601763</v>
      </c>
      <c r="H20" s="382">
        <f>+'10.ค่าใช้จ่าย(แยกกลุ่ม)'!I53</f>
        <v>415.06089266154214</v>
      </c>
      <c r="I20" s="382">
        <f>+'10.ค่าใช้จ่าย(แยกกลุ่ม)'!J53</f>
        <v>319.98861839628944</v>
      </c>
      <c r="J20" s="382">
        <f>+'10.ค่าใช้จ่าย(แยกกลุ่ม)'!K53</f>
        <v>280.41478312672535</v>
      </c>
      <c r="K20" s="382">
        <f>+'10.ค่าใช้จ่าย(แยกกลุ่ม)'!L53</f>
        <v>16.302152844376096</v>
      </c>
      <c r="L20" s="385">
        <f>+'10.ค่าใช้จ่าย(แยกกลุ่ม)'!M53</f>
        <v>1666.3276907268028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4.8200540810358398E-2</v>
      </c>
      <c r="O20" s="15">
        <f>+'10.ค่าใช้จ่าย(แยกกลุ่ม)'!AB53</f>
        <v>-0.49904886687162181</v>
      </c>
      <c r="P20" s="15">
        <f>+'10.ค่าใช้จ่าย(แยกกลุ่ม)'!AC53</f>
        <v>0.1730367087030022</v>
      </c>
      <c r="Q20" s="15">
        <f>+'10.ค่าใช้จ่าย(แยกกลุ่ม)'!AD53</f>
        <v>-0.33335559616040394</v>
      </c>
      <c r="R20" s="15">
        <f>+'10.ค่าใช้จ่าย(แยกกลุ่ม)'!AE53</f>
        <v>-0.27571843976218813</v>
      </c>
      <c r="S20" s="15">
        <f>+'10.ค่าใช้จ่าย(แยกกลุ่ม)'!AF53</f>
        <v>0.12106297694405826</v>
      </c>
      <c r="T20" s="15">
        <f>+'10.ค่าใช้จ่าย(แยกกลุ่ม)'!AG53</f>
        <v>-0.28753153439399837</v>
      </c>
      <c r="U20" s="15">
        <f>+'10.ค่าใช้จ่าย(แยกกลุ่ม)'!AH53</f>
        <v>0.30266681239329268</v>
      </c>
      <c r="V20" s="15">
        <f>+'10.ค่าใช้จ่าย(แยกกลุ่ม)'!AI53</f>
        <v>-0.18466899551473695</v>
      </c>
      <c r="W20" s="15">
        <f>+'10.ค่าใช้จ่าย(แยกกลุ่ม)'!AJ53</f>
        <v>-0.69185440884915139</v>
      </c>
      <c r="X20" s="15">
        <f>+'10.ค่าใช้จ่าย(แยกกลุ่ม)'!AK53</f>
        <v>4.4797910698377796</v>
      </c>
    </row>
    <row r="21" spans="1:24">
      <c r="A21" s="255" t="str">
        <f>+'10.ค่าใช้จ่าย(แยกกลุ่ม)'!B67</f>
        <v>ปากคาด,รพช.</v>
      </c>
      <c r="B21" s="382">
        <f>+'10.ค่าใช้จ่าย(แยกกลุ่ม)'!C67</f>
        <v>9508.5152073452264</v>
      </c>
      <c r="C21" s="382">
        <f>+'10.ค่าใช้จ่าย(แยกกลุ่ม)'!D67</f>
        <v>27.791612156043087</v>
      </c>
      <c r="D21" s="382">
        <f>+'10.ค่าใช้จ่าย(แยกกลุ่ม)'!E67</f>
        <v>1346.9700091827256</v>
      </c>
      <c r="E21" s="382">
        <f>+'10.ค่าใช้จ่าย(แยกกลุ่ม)'!F67</f>
        <v>466.74893330620483</v>
      </c>
      <c r="F21" s="382">
        <f>+'10.ค่าใช้จ่าย(แยกกลุ่ม)'!G67</f>
        <v>868.76087049135049</v>
      </c>
      <c r="G21" s="385">
        <f>+'10.ค่าใช้จ่าย(แยกกลุ่ม)'!H67</f>
        <v>949.36780723794482</v>
      </c>
      <c r="H21" s="382">
        <f>+'10.ค่าใช้จ่าย(แยกกลุ่ม)'!I67</f>
        <v>866.2918722437654</v>
      </c>
      <c r="I21" s="382">
        <f>+'10.ค่าใช้จ่าย(แยกกลุ่ม)'!J67</f>
        <v>394.36117813353798</v>
      </c>
      <c r="J21" s="385">
        <f>+'10.ค่าใช้จ่าย(แยกกลุ่ม)'!K67</f>
        <v>355.8842079198173</v>
      </c>
      <c r="K21" s="382">
        <f>+'10.ค่าใช้จ่าย(แยกกลุ่ม)'!L67</f>
        <v>22.87174912722341</v>
      </c>
      <c r="L21" s="382">
        <f>+'10.ค่าใช้จ่าย(แยกกลุ่ม)'!M67</f>
        <v>115.56200487716688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-8.6161756655254353E-3</v>
      </c>
      <c r="O21" s="15">
        <f>+'10.ค่าใช้จ่าย(แยกกลุ่ม)'!AB67</f>
        <v>-0.13702610215609401</v>
      </c>
      <c r="P21" s="15">
        <f>+'10.ค่าใช้จ่าย(แยกกลุ่ม)'!AC67</f>
        <v>-0.13724038967368141</v>
      </c>
      <c r="Q21" s="15">
        <f>+'10.ค่าใช้จ่าย(แยกกลุ่ม)'!AD67</f>
        <v>-0.19979512029231625</v>
      </c>
      <c r="R21" s="15">
        <f>+'10.ค่าใช้จ่าย(แยกกลุ่ม)'!AE67</f>
        <v>3.966639042171597E-2</v>
      </c>
      <c r="S21" s="15">
        <f>+'10.ค่าใช้จ่าย(แยกกลุ่ม)'!AF67</f>
        <v>0.56218830584428914</v>
      </c>
      <c r="T21" s="15">
        <f>+'10.ค่าใช้จ่าย(แยกกลุ่ม)'!AG67</f>
        <v>-0.11670677270919513</v>
      </c>
      <c r="U21" s="15">
        <f>+'10.ค่าใช้จ่าย(แยกกลุ่ม)'!AH67</f>
        <v>0.24901508939110534</v>
      </c>
      <c r="V21" s="15">
        <f>+'10.ค่าใช้จ่าย(แยกกลุ่ม)'!AI67</f>
        <v>0.20349700927777675</v>
      </c>
      <c r="W21" s="15">
        <f>+'10.ค่าใช้จ่าย(แยกกลุ่ม)'!AJ67</f>
        <v>-0.65479755707325904</v>
      </c>
      <c r="X21" s="15">
        <f>+'10.ค่าใช้จ่าย(แยกกลุ่ม)'!AK67</f>
        <v>-0.68817292887888248</v>
      </c>
    </row>
    <row r="22" spans="1:24">
      <c r="A22" s="255" t="str">
        <f>+'10.ค่าใช้จ่าย(แยกกลุ่ม)'!B68</f>
        <v>บึงโขงหลง,รพช.</v>
      </c>
      <c r="B22" s="385">
        <f>+'10.ค่าใช้จ่าย(แยกกลุ่ม)'!C68</f>
        <v>10959.99075281467</v>
      </c>
      <c r="C22" s="382">
        <f>+'10.ค่าใช้จ่าย(แยกกลุ่ม)'!D68</f>
        <v>33.736366515584372</v>
      </c>
      <c r="D22" s="385">
        <f>+'10.ค่าใช้จ่าย(แยกกลุ่ม)'!E68</f>
        <v>2158.1154112007084</v>
      </c>
      <c r="E22" s="382">
        <f>+'10.ค่าใช้จ่าย(แยกกลุ่ม)'!F68</f>
        <v>713.08762767443568</v>
      </c>
      <c r="F22" s="382">
        <f>+'10.ค่าใช้จ่าย(แยกกลุ่ม)'!G68</f>
        <v>586.48790658316943</v>
      </c>
      <c r="G22" s="382">
        <f>+'10.ค่าใช้จ่าย(แยกกลุ่ม)'!H68</f>
        <v>716.74007297665253</v>
      </c>
      <c r="H22" s="382">
        <f>+'10.ค่าใช้จ่าย(แยกกลุ่ม)'!I68</f>
        <v>785.73127019214974</v>
      </c>
      <c r="I22" s="385">
        <f>+'10.ค่าใช้จ่าย(แยกกลุ่ม)'!J68</f>
        <v>538.29764943764644</v>
      </c>
      <c r="J22" s="382">
        <f>+'10.ค่าใช้จ่าย(แยกกลุ่ม)'!K68</f>
        <v>238.93191175649218</v>
      </c>
      <c r="K22" s="385">
        <f>+'10.ค่าใช้จ่าย(แยกกลุ่ม)'!L68</f>
        <v>128.1834466585029</v>
      </c>
      <c r="L22" s="382">
        <f>+'10.ค่าใช้จ่าย(แยกกลุ่ม)'!M68</f>
        <v>245.7087620087498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0.14271863800589579</v>
      </c>
      <c r="O22" s="15">
        <f>+'10.ค่าใช้จ่าย(แยกกลุ่ม)'!AB68</f>
        <v>4.7568005324006853E-2</v>
      </c>
      <c r="P22" s="15">
        <f>+'10.ค่าใช้จ่าย(แยกกลุ่ม)'!AC68</f>
        <v>0.3823134876896595</v>
      </c>
      <c r="Q22" s="15">
        <f>+'10.ค่าใช้จ่าย(แยกกลุ่ม)'!AD68</f>
        <v>0.22253348343468779</v>
      </c>
      <c r="R22" s="15">
        <f>+'10.ค่าใช้จ่าย(แยกกลุ่ม)'!AE68</f>
        <v>-0.29813624718335757</v>
      </c>
      <c r="S22" s="15">
        <f>+'10.ค่าใช้จ่าย(แยกกลุ่ม)'!AF68</f>
        <v>0.17939849213096098</v>
      </c>
      <c r="T22" s="15">
        <f>+'10.ค่าใช้จ่าย(แยกกลุ่ม)'!AG68</f>
        <v>-0.19884841164014261</v>
      </c>
      <c r="U22" s="15">
        <f>+'10.ค่าใช้จ่าย(แยกกลุ่ม)'!AH68</f>
        <v>0.70488862497443006</v>
      </c>
      <c r="V22" s="15">
        <f>+'10.ค่าใช้จ่าย(แยกกลุ่ม)'!AI68</f>
        <v>-0.19200168251144348</v>
      </c>
      <c r="W22" s="15">
        <f>+'10.ค่าใช้จ่าย(แยกกลุ่ม)'!AJ68</f>
        <v>0.93466790332255412</v>
      </c>
      <c r="X22" s="15">
        <f>+'10.ค่าใช้จ่าย(แยกกลุ่ม)'!AK68</f>
        <v>-0.33699104919974665</v>
      </c>
    </row>
    <row r="23" spans="1:24">
      <c r="A23" s="255" t="str">
        <f>+'10.ค่าใช้จ่าย(แยกกลุ่ม)'!B81</f>
        <v>พรเจริญ,รพช.</v>
      </c>
      <c r="B23" s="382">
        <f>+'10.ค่าใช้จ่าย(แยกกลุ่ม)'!C81</f>
        <v>9937.7331875316013</v>
      </c>
      <c r="C23" s="382">
        <f>+'10.ค่าใช้จ่าย(แยกกลุ่ม)'!D81</f>
        <v>59.263158362719693</v>
      </c>
      <c r="D23" s="382">
        <f>+'10.ค่าใช้จ่าย(แยกกลุ่ม)'!E81</f>
        <v>1777.6001406188018</v>
      </c>
      <c r="E23" s="382">
        <f>+'10.ค่าใช้จ่าย(แยกกลุ่ม)'!F81</f>
        <v>776.96240763075093</v>
      </c>
      <c r="F23" s="382">
        <f>+'10.ค่าใช้จ่าย(แยกกลุ่ม)'!G81</f>
        <v>743.40621022459663</v>
      </c>
      <c r="G23" s="382">
        <f>+'10.ค่าใช้จ่าย(แยกกลุ่ม)'!H81</f>
        <v>528.95021961271493</v>
      </c>
      <c r="H23" s="382">
        <f>+'10.ค่าใช้จ่าย(แยกกลุ่ม)'!I81</f>
        <v>688.97761551274073</v>
      </c>
      <c r="I23" s="385">
        <f>+'10.ค่าใช้จ่าย(แยกกลุ่ม)'!J81</f>
        <v>382.41263615841683</v>
      </c>
      <c r="J23" s="382">
        <f>+'10.ค่าใช้จ่าย(แยกกลุ่ม)'!K81</f>
        <v>283.80545547508092</v>
      </c>
      <c r="K23" s="382">
        <f>+'10.ค่าใช้จ่าย(แยกกลุ่ม)'!L81</f>
        <v>91.020532598251009</v>
      </c>
      <c r="L23" s="382">
        <f>+'10.ค่าใช้จ่าย(แยกกลุ่ม)'!M81</f>
        <v>1062.7238629119843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-7.4732532715766894E-2</v>
      </c>
      <c r="O23" s="15">
        <f>+'10.ค่าใช้จ่าย(แยกกลุ่ม)'!AB81</f>
        <v>0.35027710344309559</v>
      </c>
      <c r="P23" s="15">
        <f>+'10.ค่าใช้จ่าย(แยกกลุ่ม)'!AC81</f>
        <v>3.0829837088837839E-2</v>
      </c>
      <c r="Q23" s="15">
        <f>+'10.ค่าใช้จ่าย(แยกกลุ่ม)'!AD81</f>
        <v>6.5798807268767504E-3</v>
      </c>
      <c r="R23" s="15">
        <f>+'10.ค่าใช้จ่าย(แยกกลุ่ม)'!AE81</f>
        <v>0.249892653055694</v>
      </c>
      <c r="S23" s="15">
        <f>+'10.ค่าใช้จ่าย(แยกกลุ่ม)'!AF81</f>
        <v>-0.15645489377967364</v>
      </c>
      <c r="T23" s="15">
        <f>+'10.ค่าใช้จ่าย(แยกกลุ่ม)'!AG81</f>
        <v>-0.14250025393380025</v>
      </c>
      <c r="U23" s="15">
        <f>+'10.ค่าใช้จ่าย(แยกกลุ่ม)'!AH81</f>
        <v>0.75721957687304875</v>
      </c>
      <c r="V23" s="15">
        <f>+'10.ค่าใช้จ่าย(แยกกลุ่ม)'!AI81</f>
        <v>-0.199712440200874</v>
      </c>
      <c r="W23" s="15">
        <f>+'10.ค่าใช้จ่าย(แยกกลุ่ม)'!AJ81</f>
        <v>-1.8229773413364393E-2</v>
      </c>
      <c r="X23" s="15">
        <f>+'10.ค่าใช้จ่าย(แยกกลุ่ม)'!AK81</f>
        <v>0.4876023899346616</v>
      </c>
    </row>
    <row r="24" spans="1:24">
      <c r="A24" s="255" t="str">
        <f>+'10.ค่าใช้จ่าย(แยกกลุ่ม)'!B100</f>
        <v>โซ่พิสัย,รพช.</v>
      </c>
      <c r="B24" s="382">
        <f>+'10.ค่าใช้จ่าย(แยกกลุ่ม)'!C100</f>
        <v>7524.8195941552285</v>
      </c>
      <c r="C24" s="382">
        <f>+'10.ค่าใช้จ่าย(แยกกลุ่ม)'!D100</f>
        <v>17.66833253664425</v>
      </c>
      <c r="D24" s="382">
        <f>+'10.ค่าใช้จ่าย(แยกกลุ่ม)'!E100</f>
        <v>1304.0451599291034</v>
      </c>
      <c r="E24" s="382">
        <f>+'10.ค่าใช้จ่าย(แยกกลุ่ม)'!F100</f>
        <v>559.66799992720792</v>
      </c>
      <c r="F24" s="382">
        <f>+'10.ค่าใช้จ่าย(แยกกลุ่ม)'!G100</f>
        <v>530.97400150953524</v>
      </c>
      <c r="G24" s="382">
        <f>+'10.ค่าใช้จ่าย(แยกกลุ่ม)'!H100</f>
        <v>470.07144598438975</v>
      </c>
      <c r="H24" s="382">
        <f>+'10.ค่าใช้จ่าย(แยกกลุ่ม)'!I100</f>
        <v>822.26524269227707</v>
      </c>
      <c r="I24" s="382">
        <f>+'10.ค่าใช้จ่าย(แยกกลุ่ม)'!J100</f>
        <v>480.28860264938015</v>
      </c>
      <c r="J24" s="382">
        <f>+'10.ค่าใช้จ่าย(แยกกลุ่ม)'!K100</f>
        <v>237.36095312963681</v>
      </c>
      <c r="K24" s="382">
        <f>+'10.ค่าใช้จ่าย(แยกกลุ่ม)'!L100</f>
        <v>73.39334705452363</v>
      </c>
      <c r="L24" s="385">
        <f>+'10.ค่าใช้จ่าย(แยกกลุ่ม)'!M100</f>
        <v>1092.4078220514291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-7.0475939906350649E-2</v>
      </c>
      <c r="O24" s="15">
        <f>+'10.ค่าใช้จ่าย(แยกกลุ่ม)'!AB100</f>
        <v>-0.49829548835679555</v>
      </c>
      <c r="P24" s="15">
        <f>+'10.ค่าใช้จ่าย(แยกกลุ่ม)'!AC100</f>
        <v>-0.23895166456607481</v>
      </c>
      <c r="Q24" s="15">
        <f>+'10.ค่าใช้จ่าย(แยกกลุ่ม)'!AD100</f>
        <v>-0.13547228480018284</v>
      </c>
      <c r="R24" s="15">
        <f>+'10.ค่าใช้จ่าย(แยกกลุ่ม)'!AE100</f>
        <v>-3.9929747149372516E-2</v>
      </c>
      <c r="S24" s="15">
        <f>+'10.ค่าใช้จ่าย(แยกกลุ่ม)'!AF100</f>
        <v>4.4049491075005137E-3</v>
      </c>
      <c r="T24" s="15">
        <f>+'10.ค่าใช้จ่าย(แยกกลุ่ม)'!AG100</f>
        <v>-7.6128372632385088E-2</v>
      </c>
      <c r="U24" s="15">
        <f>+'10.ค่าใช้จ่าย(แยกกลุ่ม)'!AH100</f>
        <v>6.9221816125396768E-2</v>
      </c>
      <c r="V24" s="15">
        <f>+'10.ค่าใช้จ่าย(แยกกลุ่ม)'!AI100</f>
        <v>-0.15420277833509161</v>
      </c>
      <c r="W24" s="15">
        <f>+'10.ค่าใช้จ่าย(แยกกลุ่ม)'!AJ100</f>
        <v>7.6726590731089304E-3</v>
      </c>
      <c r="X24" s="15">
        <f>+'10.ค่าใช้จ่าย(แยกกลุ่ม)'!AK100</f>
        <v>2.9947721625666581</v>
      </c>
    </row>
    <row r="25" spans="1:24">
      <c r="A25" s="255" t="str">
        <f>+'10.ค่าใช้จ่าย(แยกกลุ่ม)'!B110</f>
        <v>เซกา,รพช.</v>
      </c>
      <c r="B25" s="385">
        <f>+'10.ค่าใช้จ่าย(แยกกลุ่ม)'!C110</f>
        <v>12581.407218100851</v>
      </c>
      <c r="C25" s="382">
        <f>+'10.ค่าใช้จ่าย(แยกกลุ่ม)'!D110</f>
        <v>15.191633023368421</v>
      </c>
      <c r="D25" s="385">
        <f>+'10.ค่าใช้จ่าย(แยกกลุ่ม)'!E110</f>
        <v>3258.1150184104563</v>
      </c>
      <c r="E25" s="385">
        <f>+'10.ค่าใช้จ่าย(แยกกลุ่ม)'!F110</f>
        <v>934.65257125974404</v>
      </c>
      <c r="F25" s="382">
        <f>+'10.ค่าใช้จ่าย(แยกกลุ่ม)'!G110</f>
        <v>79.324916530909363</v>
      </c>
      <c r="G25" s="385">
        <f>+'10.ค่าใช้จ่าย(แยกกลุ่ม)'!H110</f>
        <v>833.95213792664151</v>
      </c>
      <c r="H25" s="382">
        <f>+'10.ค่าใช้จ่าย(แยกกลุ่ม)'!I110</f>
        <v>791.55529904350897</v>
      </c>
      <c r="I25" s="384">
        <f>+'10.ค่าใช้จ่าย(แยกกลุ่ม)'!J110</f>
        <v>1127.0129620843313</v>
      </c>
      <c r="J25" s="384">
        <f>+'10.ค่าใช้จ่าย(แยกกลุ่ม)'!K110</f>
        <v>476.63884743305982</v>
      </c>
      <c r="K25" s="382">
        <f>+'10.ค่าใช้จ่าย(แยกกลุ่ม)'!L110</f>
        <v>19.439302742061866</v>
      </c>
      <c r="L25" s="385">
        <f>+'10.ค่าใช้จ่าย(แยกกลุ่ม)'!M110</f>
        <v>2374.2751507678645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0.32858813295671957</v>
      </c>
      <c r="O25" s="15">
        <f>+'10.ค่าใช้จ่าย(แยกกลุ่ม)'!AB110</f>
        <v>-0.5071134681305004</v>
      </c>
      <c r="P25" s="15">
        <f>+'10.ค่าใช้จ่าย(แยกกลุ่ม)'!AC110</f>
        <v>0.5793802203982783</v>
      </c>
      <c r="Q25" s="15">
        <f>+'10.ค่าใช้จ่าย(แยกกลุ่ม)'!AD110</f>
        <v>0.25566939055158772</v>
      </c>
      <c r="R25" s="15">
        <f>+'10.ค่าใช้จ่าย(แยกกลุ่ม)'!AE110</f>
        <v>-0.86916430658183064</v>
      </c>
      <c r="S25" s="15">
        <f>+'10.ค่าใช้จ่าย(แยกกลุ่ม)'!AF110</f>
        <v>0.45162995429049468</v>
      </c>
      <c r="T25" s="15">
        <f>+'10.ค่าใช้จ่าย(แยกกลุ่ม)'!AG110</f>
        <v>-0.18059753734389858</v>
      </c>
      <c r="U25" s="15">
        <f>+'10.ค่าใช้จ่าย(แยกกลุ่ม)'!AH110</f>
        <v>0.55417476955426848</v>
      </c>
      <c r="V25" s="15">
        <f>+'10.ค่าใช้จ่าย(แยกกลุ่ม)'!AI110</f>
        <v>0.3920908092510787</v>
      </c>
      <c r="W25" s="15">
        <f>+'10.ค่าใช้จ่าย(แยกกลุ่ม)'!AJ110</f>
        <v>-0.25310858562981225</v>
      </c>
      <c r="X25" s="15">
        <f>+'10.ค่าใช้จ่าย(แยกกลุ่ม)'!AK110</f>
        <v>2.0527763371309535</v>
      </c>
    </row>
    <row r="26" spans="1:24">
      <c r="A26" s="255" t="str">
        <f>+'10.ค่าใช้จ่าย(แยกกลุ่ม)'!B132</f>
        <v>บึงกาฬ,รพท.</v>
      </c>
      <c r="B26" s="382">
        <f>+'10.ค่าใช้จ่าย(แยกกลุ่ม)'!C132</f>
        <v>6981.4344746379247</v>
      </c>
      <c r="C26" s="382">
        <f>+'10.ค่าใช้จ่าย(แยกกลุ่ม)'!D132</f>
        <v>58.618340166303561</v>
      </c>
      <c r="D26" s="382">
        <f>+'10.ค่าใช้จ่าย(แยกกลุ่ม)'!E132</f>
        <v>1873.8850872709438</v>
      </c>
      <c r="E26" s="382">
        <f>+'10.ค่าใช้จ่าย(แยกกลุ่ม)'!F132</f>
        <v>800.68850499661619</v>
      </c>
      <c r="F26" s="382">
        <f>+'10.ค่าใช้จ่าย(แยกกลุ่ม)'!G132</f>
        <v>250.74533929182135</v>
      </c>
      <c r="G26" s="382">
        <f>+'10.ค่าใช้จ่าย(แยกกลุ่ม)'!H132</f>
        <v>415.8804726652196</v>
      </c>
      <c r="H26" s="382">
        <f>+'10.ค่าใช้จ่าย(แยกกลุ่ม)'!I132</f>
        <v>1342.6349841322553</v>
      </c>
      <c r="I26" s="382">
        <f>+'10.ค่าใช้จ่าย(แยกกลุ่ม)'!J132</f>
        <v>727.94672419325104</v>
      </c>
      <c r="J26" s="385">
        <f>+'10.ค่าใช้จ่าย(แยกกลุ่ม)'!K132</f>
        <v>357.074656687014</v>
      </c>
      <c r="K26" s="385">
        <f>+'10.ค่าใช้จ่าย(แยกกลุ่ม)'!L132</f>
        <v>168.2181805088909</v>
      </c>
      <c r="L26" s="385">
        <f>+'10.ค่าใช้จ่าย(แยกกลุ่ม)'!M132</f>
        <v>336.62476751128003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-1.7798994202624305E-2</v>
      </c>
      <c r="O26" s="15">
        <f>+'10.ค่าใช้จ่าย(แยกกลุ่ม)'!AB132</f>
        <v>0.26618702893484664</v>
      </c>
      <c r="P26" s="15">
        <f>+'10.ค่าใช้จ่าย(แยกกลุ่ม)'!AC132</f>
        <v>-5.9424559270740529E-2</v>
      </c>
      <c r="Q26" s="15">
        <f>+'10.ค่าใช้จ่าย(แยกกลุ่ม)'!AD132</f>
        <v>-0.23632435984430702</v>
      </c>
      <c r="R26" s="15">
        <f>+'10.ค่าใช้จ่าย(แยกกลุ่ม)'!AE132</f>
        <v>-3.9416128268954997E-3</v>
      </c>
      <c r="S26" s="15">
        <f>+'10.ค่าใช้จ่าย(แยกกลุ่ม)'!AF132</f>
        <v>8.9577602018943103E-2</v>
      </c>
      <c r="T26" s="15">
        <f>+'10.ค่าใช้จ่าย(แยกกลุ่ม)'!AG132</f>
        <v>0.25837992294594886</v>
      </c>
      <c r="U26" s="15">
        <f>+'10.ค่าใช้จ่าย(แยกกลุ่ม)'!AH132</f>
        <v>-6.8111174974159749E-2</v>
      </c>
      <c r="V26" s="15">
        <f>+'10.ค่าใช้จ่าย(แยกกลุ่ม)'!AI132</f>
        <v>0.1493524747370312</v>
      </c>
      <c r="W26" s="15">
        <f>+'10.ค่าใช้จ่าย(แยกกลุ่ม)'!AJ132</f>
        <v>3.2699950441184127</v>
      </c>
      <c r="X26" s="15">
        <f>+'10.ค่าใช้จ่าย(แยกกลุ่ม)'!AK132</f>
        <v>1.4296242108159296</v>
      </c>
    </row>
    <row r="28" spans="1:24">
      <c r="A28" s="430" t="s">
        <v>53</v>
      </c>
      <c r="B28" s="442" t="s">
        <v>247</v>
      </c>
      <c r="C28" s="443"/>
      <c r="D28" s="443"/>
      <c r="E28" s="443"/>
      <c r="F28" s="443"/>
      <c r="G28" s="443"/>
      <c r="H28" s="443"/>
      <c r="I28" s="443"/>
      <c r="J28" s="443"/>
      <c r="K28" s="443"/>
      <c r="L28" s="444"/>
      <c r="M28" s="430" t="s">
        <v>53</v>
      </c>
      <c r="N28" s="442" t="s">
        <v>718</v>
      </c>
      <c r="O28" s="443"/>
      <c r="P28" s="443"/>
      <c r="Q28" s="443"/>
      <c r="R28" s="443"/>
      <c r="S28" s="443"/>
      <c r="T28" s="443"/>
      <c r="U28" s="443"/>
      <c r="V28" s="443"/>
      <c r="W28" s="443"/>
      <c r="X28" s="444"/>
    </row>
    <row r="29" spans="1:24">
      <c r="A29" s="430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430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255" t="str">
        <f>+'10.ค่าใช้จ่าย(แยกกลุ่ม)'!B5</f>
        <v>นาแห้ว,รพช.</v>
      </c>
      <c r="B30" s="385">
        <f>+'10.ค่าใช้จ่าย(แยกกลุ่ม)'!C5</f>
        <v>16732.772424920815</v>
      </c>
      <c r="C30" s="382">
        <f>+'10.ค่าใช้จ่าย(แยกกลุ่ม)'!D5</f>
        <v>8.1340816860634391</v>
      </c>
      <c r="D30" s="382">
        <f>+'10.ค่าใช้จ่าย(แยกกลุ่ม)'!E5</f>
        <v>1221.7567744311987</v>
      </c>
      <c r="E30" s="382">
        <f>+'10.ค่าใช้จ่าย(แยกกลุ่ม)'!F5</f>
        <v>477.73426122977759</v>
      </c>
      <c r="F30" s="382">
        <f>+'10.ค่าใช้จ่าย(แยกกลุ่ม)'!G5</f>
        <v>1152.824417841837</v>
      </c>
      <c r="G30" s="382">
        <f>+'10.ค่าใช้จ่าย(แยกกลุ่ม)'!H5</f>
        <v>654.8011675376805</v>
      </c>
      <c r="H30" s="382">
        <f>+'10.ค่าใช้จ่าย(แยกกลุ่ม)'!I5</f>
        <v>248.41668486075679</v>
      </c>
      <c r="I30" s="382">
        <f>+'10.ค่าใช้จ่าย(แยกกลุ่ม)'!J5</f>
        <v>99.394411162852194</v>
      </c>
      <c r="J30" s="382">
        <f>+'10.ค่าใช้จ่าย(แยกกลุ่ม)'!K5</f>
        <v>351.42895931913347</v>
      </c>
      <c r="K30" s="385">
        <f>+'10.ค่าใช้จ่าย(แยกกลุ่ม)'!L5</f>
        <v>350.07327903812291</v>
      </c>
      <c r="L30" s="382">
        <f>+'10.ค่าใช้จ่าย(แยกกลุ่ม)'!M5</f>
        <v>274.95108963770929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0.27767682224277301</v>
      </c>
      <c r="O30" s="15">
        <f>+'10.ค่าใช้จ่าย(แยกกลุ่ม)'!AB5</f>
        <v>-0.77710354648486812</v>
      </c>
      <c r="P30" s="15">
        <f>+'10.ค่าใช้จ่าย(แยกกลุ่ม)'!AC5</f>
        <v>1.2039700372350413E-2</v>
      </c>
      <c r="Q30" s="15">
        <f>+'10.ค่าใช้จ่าย(แยกกลุ่ม)'!AD5</f>
        <v>-6.8319323501047899E-2</v>
      </c>
      <c r="R30" s="15">
        <f>+'10.ค่าใช้จ่าย(แยกกลุ่ม)'!AE5</f>
        <v>0.43326260684060974</v>
      </c>
      <c r="S30" s="15">
        <f>+'10.ค่าใช้จ่าย(แยกกลุ่ม)'!AF5</f>
        <v>-0.2722812368944813</v>
      </c>
      <c r="T30" s="15">
        <f>+'10.ค่าใช้จ่าย(แยกกลุ่ม)'!AG5</f>
        <v>-0.59638879495764596</v>
      </c>
      <c r="U30" s="15">
        <f>+'10.ค่าใช้จ่าย(แยกกลุ่ม)'!AH5</f>
        <v>-0.6014668825581867</v>
      </c>
      <c r="V30" s="15">
        <f>+'10.ค่าใช้จ่าย(แยกกลุ่ม)'!AI5</f>
        <v>-9.8099348491946903E-2</v>
      </c>
      <c r="W30" s="15">
        <f>+'10.ค่าใช้จ่าย(แยกกลุ่ม)'!AJ5</f>
        <v>3.9644354134965369</v>
      </c>
      <c r="X30" s="15">
        <f>+'10.ค่าใช้จ่าย(แยกกลุ่ม)'!AK5</f>
        <v>-0.19146891807093944</v>
      </c>
    </row>
    <row r="31" spans="1:24">
      <c r="A31" s="255" t="str">
        <f>+'10.ค่าใช้จ่าย(แยกกลุ่ม)'!B25</f>
        <v>หนองหิน,รพช.</v>
      </c>
      <c r="B31" s="382">
        <f>+'10.ค่าใช้จ่าย(แยกกลุ่ม)'!C25</f>
        <v>8093.5334516103867</v>
      </c>
      <c r="C31" s="385">
        <f>+'10.ค่าใช้จ่าย(แยกกลุ่ม)'!D25</f>
        <v>173.42523487227305</v>
      </c>
      <c r="D31" s="382">
        <f>+'10.ค่าใช้จ่าย(แยกกลุ่ม)'!E25</f>
        <v>1415.1914364129748</v>
      </c>
      <c r="E31" s="382">
        <f>+'10.ค่าใช้จ่าย(แยกกลุ่ม)'!F25</f>
        <v>422.48335695533638</v>
      </c>
      <c r="F31" s="382">
        <f>+'10.ค่าใช้จ่าย(แยกกลุ่ม)'!G25</f>
        <v>1048.6517168784524</v>
      </c>
      <c r="G31" s="382">
        <f>+'10.ค่าใช้จ่าย(แยกกลุ่ม)'!H25</f>
        <v>550.03518168321102</v>
      </c>
      <c r="H31" s="385">
        <f>+'10.ค่าใช้จ่าย(แยกกลุ่ม)'!I25</f>
        <v>930.62491411703104</v>
      </c>
      <c r="I31" s="385">
        <f>+'10.ค่าใช้จ่าย(แยกกลุ่ม)'!J25</f>
        <v>439.99731966280814</v>
      </c>
      <c r="J31" s="382">
        <f>+'10.ค่าใช้จ่าย(แยกกลุ่ม)'!K25</f>
        <v>264.60038632264406</v>
      </c>
      <c r="K31" s="382">
        <f>+'10.ค่าใช้จ่าย(แยกกลุ่ม)'!L25</f>
        <v>51.295655717008898</v>
      </c>
      <c r="L31" s="382">
        <f>+'10.ค่าใช้จ่าย(แยกกลุ่ม)'!M25</f>
        <v>57.23045186613485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-0.24203064567035498</v>
      </c>
      <c r="O31" s="15">
        <f>+'10.ค่าใช้จ่าย(แยกกลุ่ม)'!AB25</f>
        <v>3.8798820668797389</v>
      </c>
      <c r="P31" s="15">
        <f>+'10.ค่าใช้จ่าย(แยกกลุ่ม)'!AC25</f>
        <v>7.064501636830664E-2</v>
      </c>
      <c r="Q31" s="15">
        <f>+'10.ค่าใช้จ่าย(แยกกลุ่ม)'!AD25</f>
        <v>-0.2275624277452111</v>
      </c>
      <c r="R31" s="15">
        <f>+'10.ค่าใช้จ่าย(แยกกลุ่ม)'!AE25</f>
        <v>0.28898492527224845</v>
      </c>
      <c r="S31" s="15">
        <f>+'10.ค่าใช้จ่าย(แยกกลุ่ม)'!AF25</f>
        <v>0.25994839014514037</v>
      </c>
      <c r="T31" s="15">
        <f>+'10.ค่าใช้จ่าย(แยกกลุ่ม)'!AG25</f>
        <v>1.0417379849539741</v>
      </c>
      <c r="U31" s="15">
        <f>+'10.ค่าใช้จ่าย(แยกกลุ่ม)'!AH25</f>
        <v>1.7176243010884513</v>
      </c>
      <c r="V31" s="15">
        <f>+'10.ค่าใช้จ่าย(แยกกลุ่ม)'!AI25</f>
        <v>3.2221363694121638E-2</v>
      </c>
      <c r="W31" s="15">
        <f>+'10.ค่าใช้จ่าย(แยกกลุ่ม)'!AJ25</f>
        <v>-0.34775896661231853</v>
      </c>
      <c r="X31" s="15">
        <f>+'10.ค่าใช้จ่าย(แยกกลุ่ม)'!AK25</f>
        <v>-0.76668976856013837</v>
      </c>
    </row>
    <row r="32" spans="1:24">
      <c r="A32" s="255" t="str">
        <f>+'10.ค่าใช้จ่าย(แยกกลุ่ม)'!B35</f>
        <v>นาด้วง,รพช.</v>
      </c>
      <c r="B32" s="382">
        <f>+'10.ค่าใช้จ่าย(แยกกลุ่ม)'!C35</f>
        <v>6617.4185242104722</v>
      </c>
      <c r="C32" s="382">
        <f>+'10.ค่าใช้จ่าย(แยกกลุ่ม)'!D35</f>
        <v>36.152101812188846</v>
      </c>
      <c r="D32" s="382">
        <f>+'10.ค่าใช้จ่าย(แยกกลุ่ม)'!E35</f>
        <v>907.71825593368953</v>
      </c>
      <c r="E32" s="382">
        <f>+'10.ค่าใช้จ่าย(แยกกลุ่ม)'!F35</f>
        <v>372.91132448689035</v>
      </c>
      <c r="F32" s="382">
        <f>+'10.ค่าใช้จ่าย(แยกกลุ่ม)'!G35</f>
        <v>435.8970431138253</v>
      </c>
      <c r="G32" s="382">
        <f>+'10.ค่าใช้จ่าย(แยกกลุ่ม)'!H35</f>
        <v>271.84275637149591</v>
      </c>
      <c r="H32" s="382">
        <f>+'10.ค่าใช้จ่าย(แยกกลุ่ม)'!I35</f>
        <v>111.26719982301314</v>
      </c>
      <c r="I32" s="382">
        <f>+'10.ค่าใช้จ่าย(แยกกลุ่ม)'!J35</f>
        <v>123.59064579696599</v>
      </c>
      <c r="J32" s="382">
        <f>+'10.ค่าใช้จ่าย(แยกกลุ่ม)'!K35</f>
        <v>208.72455114752489</v>
      </c>
      <c r="K32" s="382">
        <f>+'10.ค่าใช้จ่าย(แยกกลุ่ม)'!L35</f>
        <v>36.699170187657032</v>
      </c>
      <c r="L32" s="382">
        <f>+'10.ค่าใช้จ่าย(แยกกลุ่ม)'!M35</f>
        <v>394.59829637717593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-0.32398588483775048</v>
      </c>
      <c r="O32" s="15">
        <f>+'10.ค่าใช้จ่าย(แยกกลุ่ม)'!AB35</f>
        <v>0.20623126611664447</v>
      </c>
      <c r="P32" s="15">
        <f>+'10.ค่าใช้จ่าย(แยกกลุ่ม)'!AC35</f>
        <v>-0.27006399514763479</v>
      </c>
      <c r="Q32" s="15">
        <f>+'10.ค่าใช้จ่าย(แยกกลุ่ม)'!AD35</f>
        <v>-0.29144694727683534</v>
      </c>
      <c r="R32" s="15">
        <f>+'10.ค่าใช้จ่าย(แยกกลุ่ม)'!AE35</f>
        <v>-0.28016394490710372</v>
      </c>
      <c r="S32" s="15">
        <f>+'10.ค่าใช้จ่าย(แยกกลุ่ม)'!AF35</f>
        <v>-0.47883773783168065</v>
      </c>
      <c r="T32" s="15">
        <f>+'10.ค่าใช้จ่าย(แยกกลุ่ม)'!AG35</f>
        <v>-0.75888771189209192</v>
      </c>
      <c r="U32" s="15">
        <f>+'10.ค่าใช้จ่าย(แยกกลุ่ม)'!AH35</f>
        <v>-0.11965155487208609</v>
      </c>
      <c r="V32" s="15">
        <f>+'10.ค่าใช้จ่าย(แยกกลุ่ม)'!AI35</f>
        <v>-0.29739105852111219</v>
      </c>
      <c r="W32" s="15">
        <f>+'10.ค่าใช้จ่าย(แยกกลุ่ม)'!AJ35</f>
        <v>-0.11973026547440414</v>
      </c>
      <c r="X32" s="15">
        <f>+'10.ค่าใช้จ่าย(แยกกลุ่ม)'!AK35</f>
        <v>8.5270458101761898E-2</v>
      </c>
    </row>
    <row r="33" spans="1:24">
      <c r="A33" s="255" t="str">
        <f>+'10.ค่าใช้จ่าย(แยกกลุ่ม)'!B36</f>
        <v>ภูเรือ,รพช.</v>
      </c>
      <c r="B33" s="382">
        <f>+'10.ค่าใช้จ่าย(แยกกลุ่ม)'!C36</f>
        <v>7996.2846098421442</v>
      </c>
      <c r="C33" s="382">
        <f>+'10.ค่าใช้จ่าย(แยกกลุ่ม)'!D36</f>
        <v>9.0466256364888498</v>
      </c>
      <c r="D33" s="382">
        <f>+'10.ค่าใช้จ่าย(แยกกลุ่ม)'!E36</f>
        <v>1145.9448482664425</v>
      </c>
      <c r="E33" s="382">
        <f>+'10.ค่าใช้จ่าย(แยกกลุ่ม)'!F36</f>
        <v>370.56131698488053</v>
      </c>
      <c r="F33" s="382">
        <f>+'10.ค่าใช้จ่าย(แยกกลุ่ม)'!G36</f>
        <v>612.16121020894786</v>
      </c>
      <c r="G33" s="382">
        <f>+'10.ค่าใช้จ่าย(แยกกลุ่ม)'!H36</f>
        <v>473.54193042831736</v>
      </c>
      <c r="H33" s="382">
        <f>+'10.ค่าใช้จ่าย(แยกกลุ่ม)'!I36</f>
        <v>167.99028806301541</v>
      </c>
      <c r="I33" s="382">
        <f>+'10.ค่าใช้จ่าย(แยกกลุ่ม)'!J36</f>
        <v>107.50983247986639</v>
      </c>
      <c r="J33" s="382">
        <f>+'10.ค่าใช้จ่าย(แยกกลุ่ม)'!K36</f>
        <v>198.67778548444835</v>
      </c>
      <c r="K33" s="382">
        <f>+'10.ค่าใช้จ่าย(แยกกลุ่ม)'!L36</f>
        <v>2.5279533088118217E-2</v>
      </c>
      <c r="L33" s="382">
        <f>+'10.ค่าใช้จ่าย(แยกกลุ่ม)'!M36</f>
        <v>511.30236543108117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-0.18312537656020544</v>
      </c>
      <c r="O33" s="15">
        <f>+'10.ค่าใช้จ่าย(แยกกลุ่ม)'!AB36</f>
        <v>-0.69815523445151118</v>
      </c>
      <c r="P33" s="15">
        <f>+'10.ค่าใช้จ่าย(แยกกลุ่ม)'!AC36</f>
        <v>-7.8495558663896445E-2</v>
      </c>
      <c r="Q33" s="15">
        <f>+'10.ค่าใช้จ่าย(แยกกลุ่ม)'!AD36</f>
        <v>-0.29591209724717349</v>
      </c>
      <c r="R33" s="15">
        <f>+'10.ค่าใช้จ่าย(แยกกลุ่ม)'!AE36</f>
        <v>1.0916952980188719E-2</v>
      </c>
      <c r="S33" s="15">
        <f>+'10.ค่าใช้จ่าย(แยกกลุ่ม)'!AF36</f>
        <v>-9.2150966287611616E-2</v>
      </c>
      <c r="T33" s="15">
        <f>+'10.ค่าใช้จ่าย(แยกกลุ่ม)'!AG36</f>
        <v>-0.63597068319137473</v>
      </c>
      <c r="U33" s="15">
        <f>+'10.ค่าใช้จ่าย(แยกกลุ่ม)'!AH36</f>
        <v>-0.23419678528828977</v>
      </c>
      <c r="V33" s="15">
        <f>+'10.ค่าใช้จ่าย(แยกกลุ่ม)'!AI36</f>
        <v>-0.33121049829957622</v>
      </c>
      <c r="W33" s="15">
        <f>+'10.ค่าใช้จ่าย(แยกกลุ่ม)'!AJ36</f>
        <v>-0.99939364275086806</v>
      </c>
      <c r="X33" s="15">
        <f>+'10.ค่าใช้จ่าย(แยกกลุ่ม)'!AK36</f>
        <v>0.40624365957602282</v>
      </c>
    </row>
    <row r="34" spans="1:24">
      <c r="A34" s="255" t="str">
        <f>+'10.ค่าใช้จ่าย(แยกกลุ่ม)'!B49</f>
        <v>ท่าลี่,รพช.</v>
      </c>
      <c r="B34" s="382">
        <f>+'10.ค่าใช้จ่าย(แยกกลุ่ม)'!C49</f>
        <v>11586.540943999224</v>
      </c>
      <c r="C34" s="382">
        <f>+'10.ค่าใช้จ่าย(แยกกลุ่ม)'!D49</f>
        <v>64.284095838663958</v>
      </c>
      <c r="D34" s="382">
        <f>+'10.ค่าใช้จ่าย(แยกกลุ่ม)'!E49</f>
        <v>1510.1576396736748</v>
      </c>
      <c r="E34" s="382">
        <f>+'10.ค่าใช้จ่าย(แยกกลุ่ม)'!F49</f>
        <v>623.57918420266719</v>
      </c>
      <c r="F34" s="382">
        <f>+'10.ค่าใช้จ่าย(แยกกลุ่ม)'!G49</f>
        <v>790.73543104099372</v>
      </c>
      <c r="G34" s="382">
        <f>+'10.ค่าใช้จ่าย(แยกกลุ่ม)'!H49</f>
        <v>832.13965674853864</v>
      </c>
      <c r="H34" s="382">
        <f>+'10.ค่าใช้จ่าย(แยกกลุ่ม)'!I49</f>
        <v>442.15226016451152</v>
      </c>
      <c r="I34" s="382">
        <f>+'10.ค่าใช้จ่าย(แยกกลุ่ม)'!J49</f>
        <v>93.023885036073054</v>
      </c>
      <c r="J34" s="385">
        <f>+'10.ค่าใช้จ่าย(แยกกลุ่ม)'!K49</f>
        <v>503.48336265742006</v>
      </c>
      <c r="K34" s="385">
        <f>+'10.ค่าใช้จ่าย(แยกกลุ่ม)'!L49</f>
        <v>108.975784835534</v>
      </c>
      <c r="L34" s="382">
        <f>+'10.ค่าใช้จ่าย(แยกกลุ่ม)'!M49</f>
        <v>316.28084559031436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9.2029420857688449E-2</v>
      </c>
      <c r="O34" s="15">
        <f>+'10.ค่าใช้จ่าย(แยกกลุ่ม)'!AB49</f>
        <v>0.82925756592693778</v>
      </c>
      <c r="P34" s="15">
        <f>+'10.ค่าใช้จ่าย(แยกกลุ่ม)'!AC49</f>
        <v>4.0557483947697162E-2</v>
      </c>
      <c r="Q34" s="15">
        <f>+'10.ค่าใช้จ่าย(แยกกลุ่ม)'!AD49</f>
        <v>5.6210197907169732E-2</v>
      </c>
      <c r="R34" s="15">
        <f>+'10.ค่าใช้จ่าย(แยกกลุ่ม)'!AE49</f>
        <v>-8.0989968425155517E-2</v>
      </c>
      <c r="S34" s="15">
        <f>+'10.ค่าใช้จ่าย(แยกกลุ่ม)'!AF49</f>
        <v>0.15178528022046181</v>
      </c>
      <c r="T34" s="15">
        <f>+'10.ค่าใช้จ่าย(แยกกลุ่ม)'!AG49</f>
        <v>-0.24102812880394597</v>
      </c>
      <c r="U34" s="15">
        <f>+'10.ค่าใช้จ่าย(แยกกลุ่ม)'!AH49</f>
        <v>-0.62130175628213347</v>
      </c>
      <c r="V34" s="15">
        <f>+'10.ค่าใช้จ่าย(แยกกลุ่ม)'!AI49</f>
        <v>0.46392280478157294</v>
      </c>
      <c r="W34" s="15">
        <f>+'10.ค่าใช้จ่าย(แยกกลุ่ม)'!AJ49</f>
        <v>1.0598756470902466</v>
      </c>
      <c r="X34" s="15">
        <f>+'10.ค่าใช้จ่าย(แยกกลุ่ม)'!AK49</f>
        <v>4.0103313934965766E-2</v>
      </c>
    </row>
    <row r="35" spans="1:24">
      <c r="A35" s="255" t="str">
        <f>+'10.ค่าใช้จ่าย(แยกกลุ่ม)'!B50</f>
        <v>ภูกระดึง,รพช.</v>
      </c>
      <c r="B35" s="382">
        <f>+'10.ค่าใช้จ่าย(แยกกลุ่ม)'!C50</f>
        <v>10600.685896360894</v>
      </c>
      <c r="C35" s="382">
        <f>+'10.ค่าใช้จ่าย(แยกกลุ่ม)'!D50</f>
        <v>9.0584019624241261</v>
      </c>
      <c r="D35" s="382">
        <f>+'10.ค่าใช้จ่าย(แยกกลุ่ม)'!E50</f>
        <v>837.59648283690171</v>
      </c>
      <c r="E35" s="382">
        <f>+'10.ค่าใช้จ่าย(แยกกลุ่ม)'!F50</f>
        <v>636.67094563187766</v>
      </c>
      <c r="F35" s="382">
        <f>+'10.ค่าใช้จ่าย(แยกกลุ่ม)'!G50</f>
        <v>522.4615972543487</v>
      </c>
      <c r="G35" s="382">
        <f>+'10.ค่าใช้จ่าย(แยกกลุ่ม)'!H50</f>
        <v>611.02707457989413</v>
      </c>
      <c r="H35" s="382">
        <f>+'10.ค่าใช้จ่าย(แยกกลุ่ม)'!I50</f>
        <v>174.01209227978353</v>
      </c>
      <c r="I35" s="382">
        <f>+'10.ค่าใช้จ่าย(แยกกลุ่ม)'!J50</f>
        <v>192.56279856755228</v>
      </c>
      <c r="J35" s="382">
        <f>+'10.ค่าใช้จ่าย(แยกกลุ่ม)'!K50</f>
        <v>262.40493731239883</v>
      </c>
      <c r="K35" s="382">
        <f>+'10.ค่าใช้จ่าย(แยกกลุ่ม)'!L50</f>
        <v>32.762371620730818</v>
      </c>
      <c r="L35" s="382">
        <f>+'10.ค่าใช้จ่าย(แยกกลุ่ม)'!M50</f>
        <v>24.997377783969771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-8.8724183961865475E-4</v>
      </c>
      <c r="O35" s="15">
        <f>+'10.ค่าใช้จ่าย(แยกกลุ่ม)'!AB50</f>
        <v>-0.74223561662034665</v>
      </c>
      <c r="P35" s="15">
        <f>+'10.ค่าใช้จ่าย(แยกกลุ่ม)'!AC50</f>
        <v>-0.42286337144740649</v>
      </c>
      <c r="Q35" s="15">
        <f>+'10.ค่าใช้จ่าย(แยกกลุ่ม)'!AD50</f>
        <v>7.8384850750626039E-2</v>
      </c>
      <c r="R35" s="15">
        <f>+'10.ค่าใช้จ่าย(แยกกลุ่ม)'!AE50</f>
        <v>-0.39278369206593622</v>
      </c>
      <c r="S35" s="15">
        <f>+'10.ค่าใช้จ่าย(แยกกลุ่ม)'!AF50</f>
        <v>-0.15426216668103973</v>
      </c>
      <c r="T35" s="15">
        <f>+'10.ค่าใช้จ่าย(แยกกลุ่ม)'!AG50</f>
        <v>-0.70130134981287129</v>
      </c>
      <c r="U35" s="15">
        <f>+'10.ค่าใช้จ่าย(แยกกลุ่ม)'!AH50</f>
        <v>-0.2160809710898336</v>
      </c>
      <c r="V35" s="15">
        <f>+'10.ค่าใช้จ่าย(แยกกลุ่ม)'!AI50</f>
        <v>-0.23703422931121459</v>
      </c>
      <c r="W35" s="15">
        <f>+'10.ค่าใช้จ่าย(แยกกลุ่ม)'!AJ50</f>
        <v>-0.38072103316976003</v>
      </c>
      <c r="X35" s="15">
        <f>+'10.ค่าใช้จ่าย(แยกกลุ่ม)'!AK50</f>
        <v>-0.91779503616709857</v>
      </c>
    </row>
    <row r="36" spans="1:24">
      <c r="A36" s="255" t="str">
        <f>+'10.ค่าใช้จ่าย(แยกกลุ่ม)'!B51</f>
        <v>ภูหลวง,รพช.</v>
      </c>
      <c r="B36" s="382">
        <f>+'10.ค่าใช้จ่าย(แยกกลุ่ม)'!C51</f>
        <v>9070.1009119767623</v>
      </c>
      <c r="C36" s="382">
        <f>+'10.ค่าใช้จ่าย(แยกกลุ่ม)'!D51</f>
        <v>9.6941972188375676</v>
      </c>
      <c r="D36" s="382">
        <f>+'10.ค่าใช้จ่าย(แยกกลุ่ม)'!E51</f>
        <v>1129.3383159422265</v>
      </c>
      <c r="E36" s="382">
        <f>+'10.ค่าใช้จ่าย(แยกกลุ่ม)'!F51</f>
        <v>446.37766567155961</v>
      </c>
      <c r="F36" s="382">
        <f>+'10.ค่าใช้จ่าย(แยกกลุ่ม)'!G51</f>
        <v>551.72347488573769</v>
      </c>
      <c r="G36" s="382">
        <f>+'10.ค่าใช้จ่าย(แยกกลุ่ม)'!H51</f>
        <v>528.94927783070375</v>
      </c>
      <c r="H36" s="382">
        <f>+'10.ค่าใช้จ่าย(แยกกลุ่ม)'!I51</f>
        <v>673.05367063480981</v>
      </c>
      <c r="I36" s="382">
        <f>+'10.ค่าใช้จ่าย(แยกกลุ่ม)'!J51</f>
        <v>129.92439345187503</v>
      </c>
      <c r="J36" s="382">
        <f>+'10.ค่าใช้จ่าย(แยกกลุ่ม)'!K51</f>
        <v>299.1501882066591</v>
      </c>
      <c r="K36" s="385">
        <f>+'10.ค่าใช้จ่าย(แยกกลุ่ม)'!L51</f>
        <v>92.960054621068196</v>
      </c>
      <c r="L36" s="382">
        <f>+'10.ค่าใช้จ่าย(แยกกลุ่ม)'!M51</f>
        <v>32.605859032821407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-0.14514460407991123</v>
      </c>
      <c r="O36" s="15">
        <f>+'10.ค่าใช้จ่าย(แยกกลุ่ม)'!AB51</f>
        <v>-0.72414353228748696</v>
      </c>
      <c r="P36" s="15">
        <f>+'10.ค่าใช้จ่าย(แยกกลุ่ม)'!AC51</f>
        <v>-0.22184187551671408</v>
      </c>
      <c r="Q36" s="15">
        <f>+'10.ค่าใช้จ่าย(แยกกลุ่ม)'!AD51</f>
        <v>-0.24393139709572456</v>
      </c>
      <c r="R36" s="15">
        <f>+'10.ค่าใช้จ่าย(แยกกลุ่ม)'!AE51</f>
        <v>-0.35877489717665312</v>
      </c>
      <c r="S36" s="15">
        <f>+'10.ค่าใช้จ่าย(แยกกลุ่ม)'!AF51</f>
        <v>-0.26786809491913099</v>
      </c>
      <c r="T36" s="15">
        <f>+'10.ค่าใช้จ่าย(แยกกลุ่ม)'!AG51</f>
        <v>0.15532328982556878</v>
      </c>
      <c r="U36" s="15">
        <f>+'10.ค่าใช้จ่าย(แยกกลุ่ม)'!AH51</f>
        <v>-0.47108057680826365</v>
      </c>
      <c r="V36" s="15">
        <f>+'10.ค่าใช้จ่าย(แยกกลุ่ม)'!AI51</f>
        <v>-0.13019413340892089</v>
      </c>
      <c r="W36" s="15">
        <f>+'10.ค่าใช้จ่าย(แยกกลุ่ม)'!AJ51</f>
        <v>0.75714405686646802</v>
      </c>
      <c r="X36" s="15">
        <f>+'10.ค่าใช้จ่าย(แยกกลุ่ม)'!AK51</f>
        <v>-0.89277421473173002</v>
      </c>
    </row>
    <row r="37" spans="1:24">
      <c r="A37" s="255" t="str">
        <f>+'10.ค่าใช้จ่าย(แยกกลุ่ม)'!B59</f>
        <v>เอราวัณ,รพช.</v>
      </c>
      <c r="B37" s="382">
        <f>+'10.ค่าใช้จ่าย(แยกกลุ่ม)'!C59</f>
        <v>10241.647384485226</v>
      </c>
      <c r="C37" s="382">
        <f>+'10.ค่าใช้จ่าย(แยกกลุ่ม)'!D59</f>
        <v>30.212174027263522</v>
      </c>
      <c r="D37" s="382">
        <f>+'10.ค่าใช้จ่าย(แยกกลุ่ม)'!E59</f>
        <v>1130.6781957810244</v>
      </c>
      <c r="E37" s="382">
        <f>+'10.ค่าใช้จ่าย(แยกกลุ่ม)'!F59</f>
        <v>449.35451360175011</v>
      </c>
      <c r="F37" s="382">
        <f>+'10.ค่าใช้จ่าย(แยกกลุ่ม)'!G59</f>
        <v>850.26881473640049</v>
      </c>
      <c r="G37" s="382">
        <f>+'10.ค่าใช้จ่าย(แยกกลุ่ม)'!H59</f>
        <v>436.00159530405756</v>
      </c>
      <c r="H37" s="382">
        <f>+'10.ค่าใช้จ่าย(แยกกลุ่ม)'!I59</f>
        <v>282.78935365821792</v>
      </c>
      <c r="I37" s="382">
        <f>+'10.ค่าใช้จ่าย(แยกกลุ่ม)'!J59</f>
        <v>243.60022838483053</v>
      </c>
      <c r="J37" s="382">
        <f>+'10.ค่าใช้จ่าย(แยกกลุ่ม)'!K59</f>
        <v>385.85414443610341</v>
      </c>
      <c r="K37" s="382">
        <f>+'10.ค่าใช้จ่าย(แยกกลุ่ม)'!L59</f>
        <v>11.131906716731482</v>
      </c>
      <c r="L37" s="382">
        <f>+'10.ค่าใช้จ่าย(แยกกลุ่ม)'!M59</f>
        <v>274.49681539457816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-3.4726557653045595E-2</v>
      </c>
      <c r="O37" s="15">
        <f>+'10.ค่าใช้จ่าย(แยกกลุ่ม)'!AB59</f>
        <v>-0.14028738832734386</v>
      </c>
      <c r="P37" s="15">
        <f>+'10.ค่าใช้จ่าย(แยกกลุ่ม)'!AC59</f>
        <v>-0.22091864607547965</v>
      </c>
      <c r="Q37" s="15">
        <f>+'10.ค่าใช้จ่าย(แยกกลุ่ม)'!AD59</f>
        <v>-0.23888925133278291</v>
      </c>
      <c r="R37" s="15">
        <f>+'10.ค่าใช้จ่าย(แยกกลุ่ม)'!AE59</f>
        <v>-1.1798966375777629E-2</v>
      </c>
      <c r="S37" s="15">
        <f>+'10.ค่าใช้จ่าย(แยกกลุ่ม)'!AF59</f>
        <v>-0.39651930351925962</v>
      </c>
      <c r="T37" s="15">
        <f>+'10.ค่าใช้จ่าย(แยกกลุ่ม)'!AG59</f>
        <v>-0.51458087125814234</v>
      </c>
      <c r="U37" s="15">
        <f>+'10.ค่าใช้จ่าย(แยกกลุ่ม)'!AH59</f>
        <v>-8.3086873566593795E-3</v>
      </c>
      <c r="V37" s="15">
        <f>+'10.ค่าใช้จ่าย(แยกกลุ่ม)'!AI59</f>
        <v>0.1219053562725904</v>
      </c>
      <c r="W37" s="15">
        <f>+'10.ค่าใช้จ่าย(แยกกลุ่ม)'!AJ59</f>
        <v>-0.78958312999459512</v>
      </c>
      <c r="X37" s="15">
        <f>+'10.ค่าใช้จ่าย(แยกกลุ่ม)'!AK59</f>
        <v>-9.7305286307738215E-2</v>
      </c>
    </row>
    <row r="38" spans="1:24">
      <c r="A38" s="255" t="str">
        <f>+'10.ค่าใช้จ่าย(แยกกลุ่ม)'!B80</f>
        <v>ปากชม,รพช.</v>
      </c>
      <c r="B38" s="382">
        <f>+'10.ค่าใช้จ่าย(แยกกลุ่ม)'!C80</f>
        <v>8988.1132375885809</v>
      </c>
      <c r="C38" s="382">
        <f>+'10.ค่าใช้จ่าย(แยกกลุ่ม)'!D80</f>
        <v>26.450702064719152</v>
      </c>
      <c r="D38" s="382">
        <f>+'10.ค่าใช้จ่าย(แยกกลุ่ม)'!E80</f>
        <v>1219.3346854549229</v>
      </c>
      <c r="E38" s="385">
        <f>+'10.ค่าใช้จ่าย(แยกกลุ่ม)'!F80</f>
        <v>1108.3077412380314</v>
      </c>
      <c r="F38" s="382">
        <f>+'10.ค่าใช้จ่าย(แยกกลุ่ม)'!G80</f>
        <v>629.33721024456338</v>
      </c>
      <c r="G38" s="382">
        <f>+'10.ค่าใช้จ่าย(แยกกลุ่ม)'!H80</f>
        <v>685.56999564321734</v>
      </c>
      <c r="H38" s="382">
        <f>+'10.ค่าใช้จ่าย(แยกกลุ่ม)'!I80</f>
        <v>653.31830061141363</v>
      </c>
      <c r="I38" s="382">
        <f>+'10.ค่าใช้จ่าย(แยกกลุ่ม)'!J80</f>
        <v>244.23241755670057</v>
      </c>
      <c r="J38" s="382">
        <f>+'10.ค่าใช้จ่าย(แยกกลุ่ม)'!K80</f>
        <v>416.48299256748942</v>
      </c>
      <c r="K38" s="382">
        <f>+'10.ค่าใช้จ่าย(แยกกลุ่ม)'!L80</f>
        <v>1.1690941005284842E-2</v>
      </c>
      <c r="L38" s="382">
        <f>+'10.ค่าใช้จ่าย(แยกกลุ่ม)'!M80</f>
        <v>583.89623722836859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-0.16314831420090095</v>
      </c>
      <c r="O38" s="15">
        <f>+'10.ค่าใช้จ่าย(แยกกลุ่ม)'!AB80</f>
        <v>-0.39733591062786178</v>
      </c>
      <c r="P38" s="15">
        <f>+'10.ค่าใช้จ่าย(แยกกลุ่ม)'!AC80</f>
        <v>-0.29290814821452599</v>
      </c>
      <c r="Q38" s="15">
        <f>+'10.ค่าใช้จ่าย(แยกกลุ่ม)'!AD80</f>
        <v>0.4358484567946273</v>
      </c>
      <c r="R38" s="15">
        <f>+'10.ค่าใช้จ่าย(แยกกลุ่ม)'!AE80</f>
        <v>5.8107861570861702E-2</v>
      </c>
      <c r="S38" s="15">
        <f>+'10.ค่าใช้จ่าย(แยกกลุ่ม)'!AF80</f>
        <v>9.3315010285374311E-2</v>
      </c>
      <c r="T38" s="15">
        <f>+'10.ค่าใช้จ่าย(แยกกลุ่ม)'!AG80</f>
        <v>-0.1868817443977922</v>
      </c>
      <c r="U38" s="15">
        <f>+'10.ค่าใช้จ่าย(แยกกลุ่ม)'!AH80</f>
        <v>0.12226936261562445</v>
      </c>
      <c r="V38" s="15">
        <f>+'10.ค่าใช้จ่าย(แยกกลุ่ม)'!AI80</f>
        <v>0.17441772661392357</v>
      </c>
      <c r="W38" s="15">
        <f>+'10.ค่าใช้จ่าย(แยกกลุ่ม)'!AJ80</f>
        <v>-0.99987389858670217</v>
      </c>
      <c r="X38" s="15">
        <f>+'10.ค่าใช้จ่าย(แยกกลุ่ม)'!AK80</f>
        <v>-0.18266120834560021</v>
      </c>
    </row>
    <row r="39" spans="1:24">
      <c r="A39" s="255" t="str">
        <f>+'10.ค่าใช้จ่าย(แยกกลุ่ม)'!B92</f>
        <v>ผาขาว,รพช.</v>
      </c>
      <c r="B39" s="382">
        <f>+'10.ค่าใช้จ่าย(แยกกลุ่ม)'!C92</f>
        <v>8286.5306977467681</v>
      </c>
      <c r="C39" s="385">
        <f>+'10.ค่าใช้จ่าย(แยกกลุ่ม)'!D92</f>
        <v>21.469778008595753</v>
      </c>
      <c r="D39" s="382">
        <f>+'10.ค่าใช้จ่าย(แยกกลุ่ม)'!E92</f>
        <v>1120.5543003267719</v>
      </c>
      <c r="E39" s="382">
        <f>+'10.ค่าใช้จ่าย(แยกกลุ่ม)'!F92</f>
        <v>578.68799533232857</v>
      </c>
      <c r="F39" s="385">
        <f>+'10.ค่าใช้จ่าย(แยกกลุ่ม)'!G92</f>
        <v>1112.644051111158</v>
      </c>
      <c r="G39" s="382">
        <f>+'10.ค่าใช้จ่าย(แยกกลุ่ม)'!H92</f>
        <v>911.88368711181442</v>
      </c>
      <c r="H39" s="382">
        <f>+'10.ค่าใช้จ่าย(แยกกลุ่ม)'!I92</f>
        <v>372.68687471149104</v>
      </c>
      <c r="I39" s="382">
        <f>+'10.ค่าใช้จ่าย(แยกกลุ่ม)'!J92</f>
        <v>70.617052381711545</v>
      </c>
      <c r="J39" s="382">
        <f>+'10.ค่าใช้จ่าย(แยกกลุ่ม)'!K92</f>
        <v>279.23238228105714</v>
      </c>
      <c r="K39" s="385">
        <f>+'10.ค่าใช้จ่าย(แยกกลุ่ม)'!L92</f>
        <v>118.33959150513229</v>
      </c>
      <c r="L39" s="382">
        <f>+'10.ค่าใช้จ่าย(แยกกลุ่ม)'!M92</f>
        <v>4.0679408102989415E-4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-1.7485461043924927E-2</v>
      </c>
      <c r="O39" s="15">
        <f>+'10.ค่าใช้จ่าย(แยกกลุ่ม)'!AB92</f>
        <v>1.3192767770670546</v>
      </c>
      <c r="P39" s="15">
        <f>+'10.ค่าใช้จ่าย(แยกกลุ่ม)'!AC92</f>
        <v>-6.7119572003623368E-2</v>
      </c>
      <c r="Q39" s="15">
        <f>+'10.ค่าใช้จ่าย(แยกกลุ่ม)'!AD92</f>
        <v>0.16124138736133845</v>
      </c>
      <c r="R39" s="15">
        <f>+'10.ค่าใช้จ่าย(แยกกลุ่ม)'!AE92</f>
        <v>0.46697069127826135</v>
      </c>
      <c r="S39" s="15">
        <f>+'10.ค่าใช้จ่าย(แยกกลุ่ม)'!AF92</f>
        <v>0.18379616845783814</v>
      </c>
      <c r="T39" s="15">
        <f>+'10.ค่าใช้จ่าย(แยกกลุ่ม)'!AG92</f>
        <v>-0.58035567938654919</v>
      </c>
      <c r="U39" s="15">
        <f>+'10.ค่าใช้จ่าย(แยกกลุ่ม)'!AH92</f>
        <v>-0.34681744282702476</v>
      </c>
      <c r="V39" s="15">
        <f>+'10.ค่าใช้จ่าย(แยกกลุ่ม)'!AI92</f>
        <v>-6.2950130081746589E-2</v>
      </c>
      <c r="W39" s="15">
        <f>+'10.ค่าใช้จ่าย(แยกกลุ่ม)'!AJ92</f>
        <v>3.3031096973284502</v>
      </c>
      <c r="X39" s="15">
        <f>+'10.ค่าใช้จ่าย(แยกกลุ่ม)'!AK92</f>
        <v>-0.99999753690683935</v>
      </c>
    </row>
    <row r="40" spans="1:24">
      <c r="A40" s="255" t="str">
        <f>+'10.ค่าใช้จ่าย(แยกกลุ่ม)'!B99</f>
        <v>เชียงคาน,รพช.</v>
      </c>
      <c r="B40" s="382">
        <f>+'10.ค่าใช้จ่าย(แยกกลุ่ม)'!C99</f>
        <v>8082.7175132438342</v>
      </c>
      <c r="C40" s="385">
        <f>+'10.ค่าใช้จ่าย(แยกกลุ่ม)'!D99</f>
        <v>96.167837853740991</v>
      </c>
      <c r="D40" s="382">
        <f>+'10.ค่าใช้จ่าย(แยกกลุ่ม)'!E99</f>
        <v>1455.2721889281363</v>
      </c>
      <c r="E40" s="382">
        <f>+'10.ค่าใช้จ่าย(แยกกลุ่ม)'!F99</f>
        <v>620.91979006003635</v>
      </c>
      <c r="F40" s="385">
        <f>+'10.ค่าใช้จ่าย(แยกกลุ่ม)'!G99</f>
        <v>949.91205309302154</v>
      </c>
      <c r="G40" s="382">
        <f>+'10.ค่าใช้จ่าย(แยกกลุ่ม)'!H99</f>
        <v>447.05775060758481</v>
      </c>
      <c r="H40" s="382">
        <f>+'10.ค่าใช้จ่าย(แยกกลุ่ม)'!I99</f>
        <v>218.09210023768469</v>
      </c>
      <c r="I40" s="382">
        <f>+'10.ค่าใช้จ่าย(แยกกลุ่ม)'!J99</f>
        <v>426.81959142480662</v>
      </c>
      <c r="J40" s="382">
        <f>+'10.ค่าใช้จ่าย(แยกกลุ่ม)'!K99</f>
        <v>240.45084366480214</v>
      </c>
      <c r="K40" s="382">
        <f>+'10.ค่าใช้จ่าย(แยกกลุ่ม)'!L99</f>
        <v>3.0312377970390155E-3</v>
      </c>
      <c r="L40" s="382">
        <f>+'10.ค่าใช้จ่าย(แยกกลุ่ม)'!M99</f>
        <v>213.13087030403315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-1.5600632690108468E-3</v>
      </c>
      <c r="O40" s="15">
        <f>+'10.ค่าใช้จ่าย(แยกกลุ่ม)'!AB99</f>
        <v>1.7307522102681525</v>
      </c>
      <c r="P40" s="15">
        <f>+'10.ค่าใช้จ่าย(แยกกลุ่ม)'!AC99</f>
        <v>-0.15069469139607428</v>
      </c>
      <c r="Q40" s="15">
        <f>+'10.ค่าใช้จ่าย(แยกกลุ่ม)'!AD99</f>
        <v>-4.0855708218494768E-2</v>
      </c>
      <c r="R40" s="15">
        <f>+'10.ค่าใช้จ่าย(แยกกลุ่ม)'!AE99</f>
        <v>0.71756489471452678</v>
      </c>
      <c r="S40" s="15">
        <f>+'10.ค่าใช้จ่าย(แยกกลุ่ม)'!AF99</f>
        <v>-4.4768574898641528E-2</v>
      </c>
      <c r="T40" s="15">
        <f>+'10.ค่าใช้จ่าย(แยกกลุ่ม)'!AG99</f>
        <v>-0.75495850596470415</v>
      </c>
      <c r="U40" s="15">
        <f>+'10.ค่าใช้จ่าย(แยกกลุ่ม)'!AH99</f>
        <v>-4.9811267259476093E-2</v>
      </c>
      <c r="V40" s="15">
        <f>+'10.ค่าใช้จ่าย(แยกกลุ่ม)'!AI99</f>
        <v>-0.14319245504714886</v>
      </c>
      <c r="W40" s="15">
        <f>+'10.ค่าใช้จ่าย(แยกกลุ่ม)'!AJ99</f>
        <v>-0.99995838184830343</v>
      </c>
      <c r="X40" s="15">
        <f>+'10.ค่าใช้จ่าย(แยกกลุ่ม)'!AK99</f>
        <v>-0.22061225625856673</v>
      </c>
    </row>
    <row r="41" spans="1:24">
      <c r="A41" s="255" t="str">
        <f>+'10.ค่าใช้จ่าย(แยกกลุ่ม)'!B103</f>
        <v>สมเด็จพระยุพราชด่านซ้าย,รพช.</v>
      </c>
      <c r="B41" s="382">
        <f>+'10.ค่าใช้จ่าย(แยกกลุ่ม)'!C103</f>
        <v>8476.4959873115095</v>
      </c>
      <c r="C41" s="382">
        <f>+'10.ค่าใช้จ่าย(แยกกลุ่ม)'!D103</f>
        <v>11.788572567312615</v>
      </c>
      <c r="D41" s="382">
        <f>+'10.ค่าใช้จ่าย(แยกกลุ่ม)'!E103</f>
        <v>1847.4856614803709</v>
      </c>
      <c r="E41" s="382">
        <f>+'10.ค่าใช้จ่าย(แยกกลุ่ม)'!F103</f>
        <v>610.73862406259968</v>
      </c>
      <c r="F41" s="382">
        <f>+'10.ค่าใช้จ่าย(แยกกลุ่ม)'!G103</f>
        <v>173.57789175216084</v>
      </c>
      <c r="G41" s="382">
        <f>+'10.ค่าใช้จ่าย(แยกกลุ่ม)'!H103</f>
        <v>426.40519063516842</v>
      </c>
      <c r="H41" s="382">
        <f>+'10.ค่าใช้จ่าย(แยกกลุ่ม)'!I103</f>
        <v>1407.2395019834985</v>
      </c>
      <c r="I41" s="382">
        <f>+'10.ค่าใช้จ่าย(แยกกลุ่ม)'!J103</f>
        <v>347.71966619767267</v>
      </c>
      <c r="J41" s="382">
        <f>+'10.ค่าใช้จ่าย(แยกกลุ่ม)'!K103</f>
        <v>194.56146103608776</v>
      </c>
      <c r="K41" s="385">
        <f>+'10.ค่าใช้จ่าย(แยกกลุ่ม)'!L103</f>
        <v>290.37843745470917</v>
      </c>
      <c r="L41" s="382">
        <f>+'10.ค่าใช้จ่าย(แยกกลุ่ม)'!M103</f>
        <v>55.276780435125559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4.7082507016285031E-2</v>
      </c>
      <c r="O41" s="15">
        <f>+'10.ค่าใช้จ่าย(แยกกลุ่ม)'!AB103</f>
        <v>-0.66525533574899698</v>
      </c>
      <c r="P41" s="15">
        <f>+'10.ค่าใช้จ่าย(แยกกลุ่ม)'!AC103</f>
        <v>7.8203371027519827E-2</v>
      </c>
      <c r="Q41" s="15">
        <f>+'10.ค่าใช้จ่าย(แยกกลุ่ม)'!AD103</f>
        <v>-5.6582710975448515E-2</v>
      </c>
      <c r="R41" s="15">
        <f>+'10.ค่าใช้จ่าย(แยกกลุ่ม)'!AE103</f>
        <v>-0.68614853090734007</v>
      </c>
      <c r="S41" s="15">
        <f>+'10.ค่าใช้จ่าย(แยกกลุ่ม)'!AF103</f>
        <v>-8.8897044358416652E-2</v>
      </c>
      <c r="T41" s="15">
        <f>+'10.ค่าใช้จ่าย(แยกกลุ่ม)'!AG103</f>
        <v>0.58113049329027378</v>
      </c>
      <c r="U41" s="15">
        <f>+'10.ค่าใช้จ่าย(แยกกลุ่ม)'!AH103</f>
        <v>-0.22590406904615701</v>
      </c>
      <c r="V41" s="15">
        <f>+'10.ค่าใช้จ่าย(แยกกลุ่ม)'!AI103</f>
        <v>-0.30671182004601788</v>
      </c>
      <c r="W41" s="15">
        <f>+'10.ค่าใช้จ่าย(แยกกลุ่ม)'!AJ103</f>
        <v>2.9868247457103312</v>
      </c>
      <c r="X41" s="15">
        <f>+'10.ค่าใช้จ่าย(แยกกลุ่ม)'!AK103</f>
        <v>-0.79786107416928298</v>
      </c>
    </row>
    <row r="42" spans="1:24">
      <c r="A42" s="255" t="str">
        <f>+'10.ค่าใช้จ่าย(แยกกลุ่ม)'!B122</f>
        <v>วังสะพุง,รพช.</v>
      </c>
      <c r="B42" s="382">
        <f>+'10.ค่าใช้จ่าย(แยกกลุ่ม)'!C122</f>
        <v>7456.0286880380172</v>
      </c>
      <c r="C42" s="382">
        <f>+'10.ค่าใช้จ่าย(แยกกลุ่ม)'!D122</f>
        <v>11.011489031355632</v>
      </c>
      <c r="D42" s="382">
        <f>+'10.ค่าใช้จ่าย(แยกกลุ่ม)'!E122</f>
        <v>1499.7340738083503</v>
      </c>
      <c r="E42" s="382">
        <f>+'10.ค่าใช้จ่าย(แยกกลุ่ม)'!F122</f>
        <v>774.7473893273077</v>
      </c>
      <c r="F42" s="382">
        <f>+'10.ค่าใช้จ่าย(แยกกลุ่ม)'!G122</f>
        <v>359.38434728870851</v>
      </c>
      <c r="G42" s="385">
        <f>+'10.ค่าใช้จ่าย(แยกกลุ่ม)'!H122</f>
        <v>721.82137936818219</v>
      </c>
      <c r="H42" s="382">
        <f>+'10.ค่าใช้จ่าย(แยกกลุ่ม)'!I122</f>
        <v>377.53284342278761</v>
      </c>
      <c r="I42" s="385">
        <f>+'10.ค่าใช้จ่าย(แยกกลุ่ม)'!J122</f>
        <v>749.39927511758094</v>
      </c>
      <c r="J42" s="382">
        <f>+'10.ค่าใช้จ่าย(แยกกลุ่ม)'!K122</f>
        <v>238.24426175816794</v>
      </c>
      <c r="K42" s="382">
        <f>+'10.ค่าใช้จ่าย(แยกกลุ่ม)'!L122</f>
        <v>3.6327752454761919</v>
      </c>
      <c r="L42" s="385">
        <f>+'10.ค่าใช้จ่าย(แยกกลุ่ม)'!M122</f>
        <v>253.7691845305489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0.1072894116446462</v>
      </c>
      <c r="O42" s="15">
        <f>+'10.ค่าใช้จ่าย(แยกกลุ่ม)'!AB122</f>
        <v>-0.39368581594753765</v>
      </c>
      <c r="P42" s="15">
        <f>+'10.ค่าใช้จ่าย(แยกกลุ่ม)'!AC122</f>
        <v>-3.9231471190094E-2</v>
      </c>
      <c r="Q42" s="15">
        <f>+'10.ค่าใช้จ่าย(แยกกลุ่ม)'!AD122</f>
        <v>0.14282851013130987</v>
      </c>
      <c r="R42" s="15">
        <f>+'10.ค่าใช้จ่าย(แยกกลุ่ม)'!AE122</f>
        <v>-0.29006728121215847</v>
      </c>
      <c r="S42" s="15">
        <f>+'10.ค่าใช้จ่าย(แยกกลุ่ม)'!AF122</f>
        <v>0.69660313118247263</v>
      </c>
      <c r="T42" s="15">
        <f>+'10.ค่าใช้จ่าย(แยกกลุ่ม)'!AG122</f>
        <v>3.162659602406636E-2</v>
      </c>
      <c r="U42" s="15">
        <f>+'10.ค่าใช้จ่าย(แยกกลุ่ม)'!AH122</f>
        <v>0.62054768298065777</v>
      </c>
      <c r="V42" s="15">
        <f>+'10.ค่าใช้จ่าย(แยกกลุ่ม)'!AI122</f>
        <v>-2.5242678286292796E-2</v>
      </c>
      <c r="W42" s="15">
        <f>+'10.ค่าใช้จ่าย(แยกกลุ่ม)'!AJ122</f>
        <v>-0.91744041835347345</v>
      </c>
      <c r="X42" s="15">
        <f>+'10.ค่าใช้จ่าย(แยกกลุ่ม)'!AK122</f>
        <v>0.83901638041796867</v>
      </c>
    </row>
    <row r="43" spans="1:24">
      <c r="A43" s="255" t="str">
        <f>+'10.ค่าใช้จ่าย(แยกกลุ่ม)'!B142</f>
        <v>เลย,รพท.</v>
      </c>
      <c r="B43" s="382">
        <f>+'10.ค่าใช้จ่าย(แยกกลุ่ม)'!C142</f>
        <v>6642.9444334461077</v>
      </c>
      <c r="C43" s="382">
        <f>+'10.ค่าใช้จ่าย(แยกกลุ่ม)'!D142</f>
        <v>30.847947360327151</v>
      </c>
      <c r="D43" s="382">
        <f>+'10.ค่าใช้จ่าย(แยกกลุ่ม)'!E142</f>
        <v>2096.2983133016814</v>
      </c>
      <c r="E43" s="382">
        <f>+'10.ค่าใช้จ่าย(แยกกลุ่ม)'!F142</f>
        <v>1255.9620874360498</v>
      </c>
      <c r="F43" s="382">
        <f>+'10.ค่าใช้จ่าย(แยกกลุ่ม)'!G142</f>
        <v>104.52146794574668</v>
      </c>
      <c r="G43" s="382">
        <f>+'10.ค่าใช้จ่าย(แยกกลุ่ม)'!H142</f>
        <v>355.15052405747628</v>
      </c>
      <c r="H43" s="382">
        <f>+'10.ค่าใช้จ่าย(แยกกลุ่ม)'!I142</f>
        <v>314.54294542178019</v>
      </c>
      <c r="I43" s="382">
        <f>+'10.ค่าใช้จ่าย(แยกกลุ่ม)'!J142</f>
        <v>714.50490755621786</v>
      </c>
      <c r="J43" s="382">
        <f>+'10.ค่าใช้จ่าย(แยกกลุ่ม)'!K142</f>
        <v>271.35594587013685</v>
      </c>
      <c r="K43" s="382">
        <f>+'10.ค่าใช้จ่าย(แยกกลุ่ม)'!L142</f>
        <v>426.22117900477815</v>
      </c>
      <c r="L43" s="382">
        <f>+'10.ค่าใช้จ่าย(แยกกลุ่ม)'!M142</f>
        <v>66.469285943260147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-8.8384921786704207E-2</v>
      </c>
      <c r="O43" s="15">
        <f>+'10.ค่าใช้จ่าย(แยกกลุ่ม)'!AB142</f>
        <v>7.7220420324729991E-2</v>
      </c>
      <c r="P43" s="15">
        <f>+'10.ค่าใช้จ่าย(แยกกลุ่ม)'!AC142</f>
        <v>-0.11157129648491811</v>
      </c>
      <c r="Q43" s="15">
        <f>+'10.ค่าใช้จ่าย(แยกกลุ่ม)'!AD142</f>
        <v>0.13288213840634711</v>
      </c>
      <c r="R43" s="15">
        <f>+'10.ค่าใช้จ่าย(แยกกลุ่ม)'!AE142</f>
        <v>-0.33464149872379989</v>
      </c>
      <c r="S43" s="15">
        <f>+'10.ค่าใช้จ่าย(แยกกลุ่ม)'!AF142</f>
        <v>-0.11152189673497878</v>
      </c>
      <c r="T43" s="15">
        <f>+'10.ค่าใช้จ่าย(แยกกลุ่ม)'!AG142</f>
        <v>-4.8994288350547865E-2</v>
      </c>
      <c r="U43" s="15">
        <f>+'10.ค่าใช้จ่าย(แยกกลุ่ม)'!AH142</f>
        <v>-9.7516080114410611E-2</v>
      </c>
      <c r="V43" s="15">
        <f>+'10.ค่าใช้จ่าย(แยกกลุ่ม)'!AI142</f>
        <v>-9.6112362721099007E-2</v>
      </c>
      <c r="W43" s="15">
        <f>+'10.ค่าใช้จ่าย(แยกกลุ่ม)'!AJ142</f>
        <v>0.31702560057259993</v>
      </c>
      <c r="X43" s="15">
        <f>+'10.ค่าใช้จ่าย(แยกกลุ่ม)'!AK142</f>
        <v>-0.32619801068208398</v>
      </c>
    </row>
    <row r="45" spans="1:24">
      <c r="A45" s="430" t="s">
        <v>49</v>
      </c>
      <c r="B45" s="442" t="s">
        <v>247</v>
      </c>
      <c r="C45" s="443"/>
      <c r="D45" s="443"/>
      <c r="E45" s="443"/>
      <c r="F45" s="443"/>
      <c r="G45" s="443"/>
      <c r="H45" s="443"/>
      <c r="I45" s="443"/>
      <c r="J45" s="443"/>
      <c r="K45" s="443"/>
      <c r="L45" s="444"/>
      <c r="M45" s="430" t="s">
        <v>49</v>
      </c>
      <c r="N45" s="442" t="s">
        <v>718</v>
      </c>
      <c r="O45" s="443"/>
      <c r="P45" s="443"/>
      <c r="Q45" s="443"/>
      <c r="R45" s="443"/>
      <c r="S45" s="443"/>
      <c r="T45" s="443"/>
      <c r="U45" s="443"/>
      <c r="V45" s="443"/>
      <c r="W45" s="443"/>
      <c r="X45" s="444"/>
    </row>
    <row r="46" spans="1:24">
      <c r="A46" s="430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430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255" t="str">
        <f>+'10.ค่าใช้จ่าย(แยกกลุ่ม)'!B7</f>
        <v>นิคมน้ำอูน,รพช.</v>
      </c>
      <c r="B47" s="382">
        <f>+'10.ค่าใช้จ่าย(แยกกลุ่ม)'!C7</f>
        <v>14259.901140922033</v>
      </c>
      <c r="C47" s="382">
        <f>+'10.ค่าใช้จ่าย(แยกกลุ่ม)'!D7</f>
        <v>11.879233864930351</v>
      </c>
      <c r="D47" s="382">
        <f>+'10.ค่าใช้จ่าย(แยกกลุ่ม)'!E7</f>
        <v>1166.1800268988352</v>
      </c>
      <c r="E47" s="382">
        <f>+'10.ค่าใช้จ่าย(แยกกลุ่ม)'!F7</f>
        <v>326.57206505195541</v>
      </c>
      <c r="F47" s="382">
        <f>+'10.ค่าใช้จ่าย(แยกกลุ่ม)'!G7</f>
        <v>732.79600761916663</v>
      </c>
      <c r="G47" s="382">
        <f>+'10.ค่าใช้จ่าย(แยกกลุ่ม)'!H7</f>
        <v>729.01746341120452</v>
      </c>
      <c r="H47" s="382">
        <f>+'10.ค่าใช้จ่าย(แยกกลุ่ม)'!I7</f>
        <v>291.47252243631056</v>
      </c>
      <c r="I47" s="382">
        <f>+'10.ค่าใช้จ่าย(แยกกลุ่ม)'!J7</f>
        <v>251.12848815787248</v>
      </c>
      <c r="J47" s="382">
        <f>+'10.ค่าใช้จ่าย(แยกกลุ่ม)'!K7</f>
        <v>314.90825622377326</v>
      </c>
      <c r="K47" s="382">
        <f>+'10.ค่าใช้จ่าย(แยกกลุ่ม)'!L7</f>
        <v>26.017735524299436</v>
      </c>
      <c r="L47" s="294">
        <f>+'10.ค่าใช้จ่าย(แยกกลุ่ม)'!M7</f>
        <v>0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8.8853939595462894E-2</v>
      </c>
      <c r="O47" s="15">
        <f>+'10.ค่าใช้จ่าย(แยกกลุ่ม)'!AB7</f>
        <v>-0.67447596407760269</v>
      </c>
      <c r="P47" s="15">
        <f>+'10.ค่าใช้จ่าย(แยกกลุ่ม)'!AC7</f>
        <v>-3.3997183643708129E-2</v>
      </c>
      <c r="Q47" s="15">
        <f>+'10.ค่าใช้จ่าย(แยกกลุ่ม)'!AD7</f>
        <v>-0.36311688906288403</v>
      </c>
      <c r="R47" s="15">
        <f>+'10.ค่าใช้จ่าย(แยกกลุ่ม)'!AE7</f>
        <v>-8.8942687275094107E-2</v>
      </c>
      <c r="S47" s="15">
        <f>+'10.ค่าใช้จ่าย(แยกกลุ่ม)'!AF7</f>
        <v>-0.1898003347323052</v>
      </c>
      <c r="T47" s="15">
        <f>+'10.ค่าใช้จ่าย(แยกกลุ่ม)'!AG7</f>
        <v>-0.52643448211542365</v>
      </c>
      <c r="U47" s="15">
        <f>+'10.ค่าใช้จ่าย(แยกกลุ่ม)'!AH7</f>
        <v>6.9280364267762917E-3</v>
      </c>
      <c r="V47" s="15">
        <f>+'10.ค่าใช้จ่าย(แยกกลุ่ม)'!AI7</f>
        <v>-0.19182539195476359</v>
      </c>
      <c r="W47" s="15">
        <f>+'10.ค่าใช้จ่าย(แยกกลุ่ม)'!AJ7</f>
        <v>-0.63103905567795948</v>
      </c>
      <c r="X47" s="15">
        <f>+'10.ค่าใช้จ่าย(แยกกลุ่ม)'!AK7</f>
        <v>-1</v>
      </c>
    </row>
    <row r="48" spans="1:24">
      <c r="A48" s="255" t="str">
        <f>+'10.ค่าใช้จ่าย(แยกกลุ่ม)'!B19</f>
        <v>เต่างอย,รพช.</v>
      </c>
      <c r="B48" s="382">
        <f>+'10.ค่าใช้จ่าย(แยกกลุ่ม)'!C19</f>
        <v>11969.51223025529</v>
      </c>
      <c r="C48" s="382">
        <f>+'10.ค่าใช้จ่าย(แยกกลุ่ม)'!D19</f>
        <v>3.530813231785189</v>
      </c>
      <c r="D48" s="382">
        <f>+'10.ค่าใช้จ่าย(แยกกลุ่ม)'!E19</f>
        <v>942.51529243981452</v>
      </c>
      <c r="E48" s="382">
        <f>+'10.ค่าใช้จ่าย(แยกกลุ่ม)'!F19</f>
        <v>622.00921874944106</v>
      </c>
      <c r="F48" s="382">
        <f>+'10.ค่าใช้จ่าย(แยกกลุ่ม)'!G19</f>
        <v>945.8699155872107</v>
      </c>
      <c r="G48" s="382">
        <f>+'10.ค่าใช้จ่าย(แยกกลุ่ม)'!H19</f>
        <v>477.74023183407922</v>
      </c>
      <c r="H48" s="382">
        <f>+'10.ค่าใช้จ่าย(แยกกลุ่ม)'!I19</f>
        <v>159.07978850893792</v>
      </c>
      <c r="I48" s="382">
        <f>+'10.ค่าใช้จ่าย(แยกกลุ่ม)'!J19</f>
        <v>81.984982417480211</v>
      </c>
      <c r="J48" s="382">
        <f>+'10.ค่าใช้จ่าย(แยกกลุ่ม)'!K19</f>
        <v>229.36271265667162</v>
      </c>
      <c r="K48" s="382">
        <f>+'10.ค่าใช้จ่าย(แยกกลุ่ม)'!L19</f>
        <v>5.6760118146901385E-2</v>
      </c>
      <c r="L48" s="294">
        <f>+'10.ค่าใช้จ่าย(แยกกลุ่ม)'!M19</f>
        <v>32.595332553477931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0.12095953035224846</v>
      </c>
      <c r="O48" s="15">
        <f>+'10.ค่าใช้จ่าย(แยกกลุ่ม)'!AB19</f>
        <v>-0.90064910574300194</v>
      </c>
      <c r="P48" s="15">
        <f>+'10.ค่าใช้จ่าย(แยกกลุ่ม)'!AC19</f>
        <v>-0.28695208666657468</v>
      </c>
      <c r="Q48" s="15">
        <f>+'10.ค่าใช้จ่าย(แยกกลุ่ม)'!AD19</f>
        <v>0.13723601874738292</v>
      </c>
      <c r="R48" s="15">
        <f>+'10.ค่าใช้จ่าย(แยกกลุ่ม)'!AE19</f>
        <v>0.1626472763423375</v>
      </c>
      <c r="S48" s="15">
        <f>+'10.ค่าใช้จ่าย(แยกกลุ่ม)'!AF19</f>
        <v>9.4344609311901362E-2</v>
      </c>
      <c r="T48" s="15">
        <f>+'10.ค่าใช้จ่าย(แยกกลุ่ม)'!AG19</f>
        <v>-0.65098801685820973</v>
      </c>
      <c r="U48" s="15">
        <f>+'10.ค่าใช้จ่าย(แยกกลุ่ม)'!AH19</f>
        <v>-0.49362332317660546</v>
      </c>
      <c r="V48" s="15">
        <f>+'10.ค่าใช้จ่าย(แยกกลุ่ม)'!AI19</f>
        <v>-0.10524283305329543</v>
      </c>
      <c r="W48" s="15">
        <f>+'10.ค่าใช้จ่าย(แยกกลุ่ม)'!AJ19</f>
        <v>-0.99927827654022838</v>
      </c>
      <c r="X48" s="15">
        <f>+'10.ค่าใช้จ่าย(แยกกลุ่ม)'!AK19</f>
        <v>-0.86711926371472148</v>
      </c>
    </row>
    <row r="49" spans="1:24">
      <c r="A49" s="255" t="str">
        <f>+'10.ค่าใช้จ่าย(แยกกลุ่ม)'!B37</f>
        <v>กุดบาก,รพช.</v>
      </c>
      <c r="B49" s="382">
        <f>+'10.ค่าใช้จ่าย(แยกกลุ่ม)'!C37</f>
        <v>9164.4962743120213</v>
      </c>
      <c r="C49" s="382">
        <f>+'10.ค่าใช้จ่าย(แยกกลุ่ม)'!D37</f>
        <v>20.257811552779192</v>
      </c>
      <c r="D49" s="382">
        <f>+'10.ค่าใช้จ่าย(แยกกลุ่ม)'!E37</f>
        <v>916.80523876779466</v>
      </c>
      <c r="E49" s="382">
        <f>+'10.ค่าใช้จ่าย(แยกกลุ่ม)'!F37</f>
        <v>391.77598493764577</v>
      </c>
      <c r="F49" s="385">
        <f>+'10.ค่าใช้จ่าย(แยกกลุ่ม)'!G37</f>
        <v>986.97899400131666</v>
      </c>
      <c r="G49" s="382">
        <f>+'10.ค่าใช้จ่าย(แยกกลุ่ม)'!H37</f>
        <v>351.60971075639748</v>
      </c>
      <c r="H49" s="382">
        <f>+'10.ค่าใช้จ่าย(แยกกลุ่ม)'!I37</f>
        <v>366.15954822328831</v>
      </c>
      <c r="I49" s="382">
        <f>+'10.ค่าใช้จ่าย(แยกกลุ่ม)'!J37</f>
        <v>153.40702796838434</v>
      </c>
      <c r="J49" s="382">
        <f>+'10.ค่าใช้จ่าย(แยกกลุ่ม)'!K37</f>
        <v>295.40053865651254</v>
      </c>
      <c r="K49" s="382">
        <f>+'10.ค่าใช้จ่าย(แยกกลุ่ม)'!L37</f>
        <v>17.423426439336087</v>
      </c>
      <c r="L49" s="294">
        <f>+'10.ค่าใช้จ่าย(แยกกลุ่ม)'!M37</f>
        <v>85.998520770840514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-6.3784643948307448E-2</v>
      </c>
      <c r="O49" s="15">
        <f>+'10.ค่าใช้จ่าย(แยกกลุ่ม)'!AB37</f>
        <v>-0.32408893388813548</v>
      </c>
      <c r="P49" s="15">
        <f>+'10.ค่าใช้จ่าย(แยกกลุ่ม)'!AC37</f>
        <v>-0.26275675426894829</v>
      </c>
      <c r="Q49" s="15">
        <f>+'10.ค่าใช้จ่าย(แยกกลุ่ม)'!AD37</f>
        <v>-0.25560300295747046</v>
      </c>
      <c r="R49" s="15">
        <f>+'10.ค่าใช้จ่าย(แยกกลุ่ม)'!AE37</f>
        <v>0.62988732482853915</v>
      </c>
      <c r="S49" s="15">
        <f>+'10.ค่าใช้จ่าย(แยกกลุ่ม)'!AF37</f>
        <v>-0.32591283761215273</v>
      </c>
      <c r="T49" s="15">
        <f>+'10.ค่าใช้จ่าย(แยกกลุ่ม)'!AG37</f>
        <v>-0.20654454659498789</v>
      </c>
      <c r="U49" s="15">
        <f>+'10.ค่าใช้จ่าย(แยกกลุ่ม)'!AH37</f>
        <v>9.2733496720485004E-2</v>
      </c>
      <c r="V49" s="15">
        <f>+'10.ค่าใช้จ่าย(แยกกลุ่ม)'!AI37</f>
        <v>-5.6222009501408834E-3</v>
      </c>
      <c r="W49" s="15">
        <f>+'10.ค่าใช้จ่าย(แยกกลุ่ม)'!AJ37</f>
        <v>-0.5820800609971557</v>
      </c>
      <c r="X49" s="15">
        <f>+'10.ค่าใช้จ่าย(แยกกลุ่ม)'!AK37</f>
        <v>-0.7634767942742634</v>
      </c>
    </row>
    <row r="50" spans="1:24">
      <c r="A50" s="255" t="str">
        <f>+'10.ค่าใช้จ่าย(แยกกลุ่ม)'!B38</f>
        <v>พระอาจารย์วันฯ,รพช.</v>
      </c>
      <c r="B50" s="385">
        <f>+'10.ค่าใช้จ่าย(แยกกลุ่ม)'!C38</f>
        <v>11331.388919774132</v>
      </c>
      <c r="C50" s="385">
        <f>+'10.ค่าใช้จ่าย(แยกกลุ่ม)'!D38</f>
        <v>83.478839222430864</v>
      </c>
      <c r="D50" s="385">
        <f>+'10.ค่าใช้จ่าย(แยกกลุ่ม)'!E38</f>
        <v>1582.4020279008521</v>
      </c>
      <c r="E50" s="382">
        <f>+'10.ค่าใช้จ่าย(แยกกลุ่ม)'!F38</f>
        <v>714.08569619445279</v>
      </c>
      <c r="F50" s="382">
        <f>+'10.ค่าใช้จ่าย(แยกกลุ่ม)'!G38</f>
        <v>435.31468237839141</v>
      </c>
      <c r="G50" s="382">
        <f>+'10.ค่าใช้จ่าย(แยกกลุ่ม)'!H38</f>
        <v>555.84983641084716</v>
      </c>
      <c r="H50" s="385">
        <f>+'10.ค่าใช้จ่าย(แยกกลุ่ม)'!I38</f>
        <v>719.80811277910072</v>
      </c>
      <c r="I50" s="382">
        <f>+'10.ค่าใช้จ่าย(แยกกลุ่ม)'!J38</f>
        <v>165.43750860774546</v>
      </c>
      <c r="J50" s="382">
        <f>+'10.ค่าใช้จ่าย(แยกกลุ่ม)'!K38</f>
        <v>277.001650167788</v>
      </c>
      <c r="K50" s="382">
        <f>+'10.ค่าใช้จ่าย(แยกกลุ่ม)'!L38</f>
        <v>54.411792863213265</v>
      </c>
      <c r="L50" s="294">
        <f>+'10.ค่าใช้จ่าย(แยกกลุ่ม)'!M38</f>
        <v>511.42604728969388</v>
      </c>
      <c r="M50" s="16" t="str">
        <f>+'10.ค่าใช้จ่าย(แยกกลุ่ม)'!Z38</f>
        <v>พระอาจารย์วันฯ,รพช.</v>
      </c>
      <c r="N50" s="15">
        <f>+'10.ค่าใช้จ่าย(แยกกลุ่ม)'!AA38</f>
        <v>0.15757811390271223</v>
      </c>
      <c r="O50" s="15">
        <f>+'10.ค่าใช้จ่าย(แยกกลุ่ม)'!AB38</f>
        <v>1.7853093148590014</v>
      </c>
      <c r="P50" s="15">
        <f>+'10.ค่าใช้จ่าย(แยกกลุ่ม)'!AC38</f>
        <v>0.27247877495658468</v>
      </c>
      <c r="Q50" s="15">
        <f>+'10.ค่าใช้จ่าย(แยกกลุ่ม)'!AD38</f>
        <v>0.35680406230815093</v>
      </c>
      <c r="R50" s="15">
        <f>+'10.ค่าใช้จ่าย(แยกกลุ่ม)'!AE38</f>
        <v>-0.28112564965151121</v>
      </c>
      <c r="S50" s="15">
        <f>+'10.ค่าใช้จ่าย(แยกกลุ่ม)'!AF38</f>
        <v>6.564530920913883E-2</v>
      </c>
      <c r="T50" s="15">
        <f>+'10.ค่าใช้จ่าย(แยกกลุ่ม)'!AG38</f>
        <v>0.55980002504662896</v>
      </c>
      <c r="U50" s="15">
        <f>+'10.ค่าใช้จ่าย(แยกกลุ่ม)'!AH38</f>
        <v>0.17842780519106202</v>
      </c>
      <c r="V50" s="15">
        <f>+'10.ค่าใช้จ่าย(แยกกลุ่ม)'!AI38</f>
        <v>-6.7556570885922804E-2</v>
      </c>
      <c r="W50" s="15">
        <f>+'10.ค่าใช้จ่าย(แยกกลุ่ม)'!AJ38</f>
        <v>0.30512636154567835</v>
      </c>
      <c r="X50" s="15">
        <f>+'10.ค่าใช้จ่าย(แยกกลุ่ม)'!AK38</f>
        <v>0.40658382391172282</v>
      </c>
    </row>
    <row r="51" spans="1:24">
      <c r="A51" s="255" t="str">
        <f>+'10.ค่าใช้จ่าย(แยกกลุ่ม)'!B39</f>
        <v>เจริญศิลป์,รพช.</v>
      </c>
      <c r="B51" s="382">
        <f>+'10.ค่าใช้จ่าย(แยกกลุ่ม)'!C39</f>
        <v>11152.621507154414</v>
      </c>
      <c r="C51" s="382">
        <f>+'10.ค่าใช้จ่าย(แยกกลุ่ม)'!D39</f>
        <v>31.193753915832595</v>
      </c>
      <c r="D51" s="385">
        <f>+'10.ค่าใช้จ่าย(แยกกลุ่ม)'!E39</f>
        <v>1844.7480790358545</v>
      </c>
      <c r="E51" s="385">
        <f>+'10.ค่าใช้จ่าย(แยกกลุ่ม)'!F39</f>
        <v>1051.8491591057605</v>
      </c>
      <c r="F51" s="385">
        <f>+'10.ค่าใช้จ่าย(แยกกลุ่ม)'!G39</f>
        <v>841.47546016028571</v>
      </c>
      <c r="G51" s="382">
        <f>+'10.ค่าใช้จ่าย(แยกกลุ่ม)'!H39</f>
        <v>654.29099380210073</v>
      </c>
      <c r="H51" s="385">
        <f>+'10.ค่าใช้จ่าย(แยกกลุ่ม)'!I39</f>
        <v>695.05268810825999</v>
      </c>
      <c r="I51" s="382">
        <f>+'10.ค่าใช้จ่าย(แยกกลุ่ม)'!J39</f>
        <v>154.49752417541015</v>
      </c>
      <c r="J51" s="382">
        <f>+'10.ค่าใช้จ่าย(แยกกลุ่ม)'!K39</f>
        <v>309.03630411456476</v>
      </c>
      <c r="K51" s="382">
        <f>+'10.ค่าใช้จ่าย(แยกกลุ่ม)'!L39</f>
        <v>20.227792416180996</v>
      </c>
      <c r="L51" s="294">
        <f>+'10.ค่าใช้จ่าย(แยกกลุ่ม)'!M39</f>
        <v>49.188253634213176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0.13931581209728394</v>
      </c>
      <c r="O51" s="15">
        <f>+'10.ค่าใช้จ่าย(แยกกลุ่ม)'!AB39</f>
        <v>4.0793740742888496E-2</v>
      </c>
      <c r="P51" s="15">
        <f>+'10.ค่าใช้จ่าย(แยกกลุ่ม)'!AC39</f>
        <v>0.48344272462101351</v>
      </c>
      <c r="Q51" s="15">
        <f>+'10.ค่าใช้จ่าย(แยกกลุ่ม)'!AD39</f>
        <v>0.99857414819506485</v>
      </c>
      <c r="R51" s="15">
        <f>+'10.ค่าใช้จ่าย(แยกกลุ่ม)'!AE39</f>
        <v>0.38960423170635622</v>
      </c>
      <c r="S51" s="15">
        <f>+'10.ค่าใช้จ่าย(แยกกลุ่ม)'!AF39</f>
        <v>0.25437138365484641</v>
      </c>
      <c r="T51" s="15">
        <f>+'10.ค่าใช้จ่าย(แยกกลุ่ม)'!AG39</f>
        <v>0.50615585052831913</v>
      </c>
      <c r="U51" s="15">
        <f>+'10.ค่าใช้จ่าย(แยกกลุ่ม)'!AH39</f>
        <v>0.10050120951203531</v>
      </c>
      <c r="V51" s="15">
        <f>+'10.ค่าใช้จ่าย(แยกกลุ่ม)'!AI39</f>
        <v>4.027853608373564E-2</v>
      </c>
      <c r="W51" s="15">
        <f>+'10.ค่าใช้จ่าย(แยกกลุ่ม)'!AJ39</f>
        <v>-0.51481427593098172</v>
      </c>
      <c r="X51" s="15">
        <f>+'10.ค่าใช้จ่าย(แยกกลุ่ม)'!AK39</f>
        <v>-0.86471670292310987</v>
      </c>
    </row>
    <row r="52" spans="1:24">
      <c r="A52" s="255" t="str">
        <f>+'10.ค่าใช้จ่าย(แยกกลุ่ม)'!B40</f>
        <v>โพนนาแก้ว,รพช.</v>
      </c>
      <c r="B52" s="382">
        <f>+'10.ค่าใช้จ่าย(แยกกลุ่ม)'!C40</f>
        <v>11252.937878052566</v>
      </c>
      <c r="C52" s="382">
        <f>+'10.ค่าใช้จ่าย(แยกกลุ่ม)'!D40</f>
        <v>2.5975788014377135</v>
      </c>
      <c r="D52" s="382">
        <f>+'10.ค่าใช้จ่าย(แยกกลุ่ม)'!E40</f>
        <v>1516.5171435369089</v>
      </c>
      <c r="E52" s="382">
        <f>+'10.ค่าใช้จ่าย(แยกกลุ่ม)'!F40</f>
        <v>485.6975301161624</v>
      </c>
      <c r="F52" s="382">
        <f>+'10.ค่าใช้จ่าย(แยกกลุ่ม)'!G40</f>
        <v>620.90629601691046</v>
      </c>
      <c r="G52" s="382">
        <f>+'10.ค่าใช้จ่าย(แยกกลุ่ม)'!H40</f>
        <v>545.42586473378969</v>
      </c>
      <c r="H52" s="382">
        <f>+'10.ค่าใช้จ่าย(แยกกลุ่ม)'!I40</f>
        <v>480.00772992292883</v>
      </c>
      <c r="I52" s="382">
        <f>+'10.ค่าใช้จ่าย(แยกกลุ่ม)'!J40</f>
        <v>127.54179560340459</v>
      </c>
      <c r="J52" s="382">
        <f>+'10.ค่าใช้จ่าย(แยกกลุ่ม)'!K40</f>
        <v>249.00320039489384</v>
      </c>
      <c r="K52" s="382">
        <f>+'10.ค่าใช้จ่าย(แยกกลุ่ม)'!L40</f>
        <v>5.4437472470786412</v>
      </c>
      <c r="L52" s="294">
        <f>+'10.ค่าใช้จ่าย(แยกกลุ่ม)'!M40</f>
        <v>0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0.14956380872329353</v>
      </c>
      <c r="O52" s="15">
        <f>+'10.ค่าใช้จ่าย(แยกกลุ่ม)'!AB40</f>
        <v>-0.91333060570659352</v>
      </c>
      <c r="P52" s="15">
        <f>+'10.ค่าใช้จ่าย(แยกกลุ่ม)'!AC40</f>
        <v>0.21949785388509097</v>
      </c>
      <c r="Q52" s="15">
        <f>+'10.ค่าใช้จ่าย(แยกกลุ่ม)'!AD40</f>
        <v>-7.7146643005725213E-2</v>
      </c>
      <c r="R52" s="15">
        <f>+'10.ค่าใช้จ่าย(แยกกลุ่ม)'!AE40</f>
        <v>2.5358500976211382E-2</v>
      </c>
      <c r="S52" s="15">
        <f>+'10.ค่าใช้จ่าย(แยกกลุ่ม)'!AF40</f>
        <v>4.5661033253042785E-2</v>
      </c>
      <c r="T52" s="15">
        <f>+'10.ค่าใช้จ่าย(แยกกลุ่ม)'!AG40</f>
        <v>4.0160642626892243E-2</v>
      </c>
      <c r="U52" s="15">
        <f>+'10.ค่าใช้จ่าย(แยกกลุ่ม)'!AH40</f>
        <v>-9.1507122369646046E-2</v>
      </c>
      <c r="V52" s="15">
        <f>+'10.ค่าใช้จ่าย(แยกกลุ่ม)'!AI40</f>
        <v>-0.16180500045412913</v>
      </c>
      <c r="W52" s="15">
        <f>+'10.ค่าใช้จ่าย(แยกกลุ่ม)'!AJ40</f>
        <v>-0.86942576849811093</v>
      </c>
      <c r="X52" s="15">
        <f>+'10.ค่าใช้จ่าย(แยกกลุ่ม)'!AK40</f>
        <v>-0.99999999999999989</v>
      </c>
    </row>
    <row r="53" spans="1:24">
      <c r="A53" s="255" t="str">
        <f>+'10.ค่าใช้จ่าย(แยกกลุ่ม)'!B43</f>
        <v>พระอาจารย์แบน  ธนากโร,รพช.</v>
      </c>
      <c r="B53" s="385">
        <f>+'10.ค่าใช้จ่าย(แยกกลุ่ม)'!C43</f>
        <v>11826.577102900639</v>
      </c>
      <c r="C53" s="382">
        <f>+'10.ค่าใช้จ่าย(แยกกลุ่ม)'!D43</f>
        <v>17.324709961405649</v>
      </c>
      <c r="D53" s="382">
        <f>+'10.ค่าใช้จ่าย(แยกกลุ่ม)'!E43</f>
        <v>1413.3930267317021</v>
      </c>
      <c r="E53" s="382">
        <f>+'10.ค่าใช้จ่าย(แยกกลุ่ม)'!F43</f>
        <v>530.39504996667745</v>
      </c>
      <c r="F53" s="382">
        <f>+'10.ค่าใช้จ่าย(แยกกลุ่ม)'!G43</f>
        <v>749.89167638607182</v>
      </c>
      <c r="G53" s="385">
        <f>+'10.ค่าใช้จ่าย(แยกกลุ่ม)'!H43</f>
        <v>700.28692645894114</v>
      </c>
      <c r="H53" s="382">
        <f>+'10.ค่าใช้จ่าย(แยกกลุ่ม)'!I43</f>
        <v>600.60041927411214</v>
      </c>
      <c r="I53" s="382">
        <f>+'10.ค่าใช้จ่าย(แยกกลุ่ม)'!J43</f>
        <v>168.72333121037877</v>
      </c>
      <c r="J53" s="382">
        <f>+'10.ค่าใช้จ่าย(แยกกลุ่ม)'!K43</f>
        <v>356.95121820937942</v>
      </c>
      <c r="K53" s="382">
        <f>+'10.ค่าใช้จ่าย(แยกกลุ่ม)'!L43</f>
        <v>13.181812709706044</v>
      </c>
      <c r="L53" s="294">
        <f>+'10.ค่าใช้จ่าย(แยกกลุ่ม)'!M43</f>
        <v>707.33020287637157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0.2081649402051951</v>
      </c>
      <c r="O53" s="15">
        <f>+'10.ค่าใช้จ่าย(แยกกลุ่ม)'!AB43</f>
        <v>-0.42195319817327315</v>
      </c>
      <c r="P53" s="15">
        <f>+'10.ค่าใช้จ่าย(แยกกลุ่ม)'!AC43</f>
        <v>0.13657123504421109</v>
      </c>
      <c r="Q53" s="15">
        <f>+'10.ค่าใช้จ่าย(แยกกลุ่ม)'!AD43</f>
        <v>7.7812260602357101E-3</v>
      </c>
      <c r="R53" s="15">
        <f>+'10.ค่าใช้จ่าย(แยกกลุ่ม)'!AE43</f>
        <v>0.23836367923191346</v>
      </c>
      <c r="S53" s="15">
        <f>+'10.ค่าใช้จ่าย(แยกกลุ่ม)'!AF43</f>
        <v>0.34255230351434696</v>
      </c>
      <c r="T53" s="15">
        <f>+'10.ค่าใช้จ่าย(แยกกลุ่ม)'!AG43</f>
        <v>0.30148095359724325</v>
      </c>
      <c r="U53" s="15">
        <f>+'10.ค่าใช้จ่าย(แยกกลุ่ม)'!AH43</f>
        <v>0.20183304593999751</v>
      </c>
      <c r="V53" s="15">
        <f>+'10.ค่าใช้จ่าย(แยกกลุ่ม)'!AI43</f>
        <v>0.20156980195602439</v>
      </c>
      <c r="W53" s="15">
        <f>+'10.ค่าใช้จ่าย(แยกกลุ่ม)'!AJ43</f>
        <v>-0.68381980531969444</v>
      </c>
      <c r="X53" s="15">
        <f>+'10.ค่าใช้จ่าย(แยกกลุ่ม)'!AK43</f>
        <v>0.9453823808988282</v>
      </c>
    </row>
    <row r="54" spans="1:24">
      <c r="A54" s="255" t="str">
        <f>+'10.ค่าใช้จ่าย(แยกกลุ่ม)'!B54</f>
        <v>กุสุมาลย์,รพช.</v>
      </c>
      <c r="B54" s="382">
        <f>+'10.ค่าใช้จ่าย(แยกกลุ่ม)'!C54</f>
        <v>11600.127807875715</v>
      </c>
      <c r="C54" s="382">
        <f>+'10.ค่าใช้จ่าย(แยกกลุ่ม)'!D54</f>
        <v>11.162475449726752</v>
      </c>
      <c r="D54" s="382">
        <f>+'10.ค่าใช้จ่าย(แยกกลุ่ม)'!E54</f>
        <v>1658.0074835412872</v>
      </c>
      <c r="E54" s="385">
        <f>+'10.ค่าใช้จ่าย(แยกกลุ่ม)'!F54</f>
        <v>1020.1440837243749</v>
      </c>
      <c r="F54" s="382">
        <f>+'10.ค่าใช้จ่าย(แยกกลุ่ม)'!G54</f>
        <v>566.03959412869449</v>
      </c>
      <c r="G54" s="382">
        <f>+'10.ค่าใช้จ่าย(แยกกลุ่ม)'!H54</f>
        <v>865.05524428527576</v>
      </c>
      <c r="H54" s="382">
        <f>+'10.ค่าใช้จ่าย(แยกกลุ่ม)'!I54</f>
        <v>671.32421720717036</v>
      </c>
      <c r="I54" s="382">
        <f>+'10.ค่าใช้จ่าย(แยกกลุ่ม)'!J54</f>
        <v>260.55416976508155</v>
      </c>
      <c r="J54" s="382">
        <f>+'10.ค่าใช้จ่าย(แยกกลุ่ม)'!K54</f>
        <v>412.1815421763427</v>
      </c>
      <c r="K54" s="385">
        <f>+'10.ค่าใช้จ่าย(แยกกลุ่ม)'!L54</f>
        <v>93.969435342760733</v>
      </c>
      <c r="L54" s="294">
        <f>+'10.ค่าใช้จ่าย(แยกกลุ่ม)'!M54</f>
        <v>0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9.3309980358753486E-2</v>
      </c>
      <c r="O54" s="15">
        <f>+'10.ค่าใช้จ่าย(แยกกลุ่ม)'!AB54</f>
        <v>-0.68236245054869016</v>
      </c>
      <c r="P54" s="15">
        <f>+'10.ค่าใช้จ่าย(แยกกลุ่ม)'!AC54</f>
        <v>0.14243178997722319</v>
      </c>
      <c r="Q54" s="15">
        <f>+'10.ค่าใช้จ่าย(แยกกลุ่ม)'!AD54</f>
        <v>0.72790659448016526</v>
      </c>
      <c r="R54" s="15">
        <f>+'10.ค่าใช้จ่าย(แยกกลุ่ม)'!AE54</f>
        <v>-0.34213638993260764</v>
      </c>
      <c r="S54" s="15">
        <f>+'10.ค่าใช้จ่าย(แยกกลุ่ม)'!AF54</f>
        <v>0.19734456694254418</v>
      </c>
      <c r="T54" s="15">
        <f>+'10.ค่าใช้จ่าย(แยกกลุ่ม)'!AG54</f>
        <v>0.15235461450174811</v>
      </c>
      <c r="U54" s="15">
        <f>+'10.ค่าใช้จ่าย(แยกกลุ่ม)'!AH54</f>
        <v>6.0710444904984964E-2</v>
      </c>
      <c r="V54" s="15">
        <f>+'10.ค่าใช้จ่าย(แยกกลุ่ม)'!AI54</f>
        <v>0.1984546145024306</v>
      </c>
      <c r="W54" s="15">
        <f>+'10.ค่าใช้จ่าย(แยกกลุ่ม)'!AJ54</f>
        <v>0.77622351355856467</v>
      </c>
      <c r="X54" s="15">
        <f>+'10.ค่าใช้จ่าย(แยกกลุ่ม)'!AK54</f>
        <v>-1</v>
      </c>
    </row>
    <row r="55" spans="1:24">
      <c r="A55" s="255" t="str">
        <f>+'10.ค่าใช้จ่าย(แยกกลุ่ม)'!B55</f>
        <v>วาริชภูมิ,รพช.</v>
      </c>
      <c r="B55" s="385">
        <f>+'10.ค่าใช้จ่าย(แยกกลุ่ม)'!C55</f>
        <v>12267.066570978961</v>
      </c>
      <c r="C55" s="382">
        <f>+'10.ค่าใช้จ่าย(แยกกลุ่ม)'!D55</f>
        <v>65.751454589155088</v>
      </c>
      <c r="D55" s="385">
        <f>+'10.ค่าใช้จ่าย(แยกกลุ่ม)'!E55</f>
        <v>1909.6320104848326</v>
      </c>
      <c r="E55" s="382">
        <f>+'10.ค่าใช้จ่าย(แยกกลุ่ม)'!F55</f>
        <v>751.60860214322327</v>
      </c>
      <c r="F55" s="382">
        <f>+'10.ค่าใช้จ่าย(แยกกลุ่ม)'!G55</f>
        <v>875.45138747171313</v>
      </c>
      <c r="G55" s="385">
        <f>+'10.ค่าใช้จ่าย(แยกกลุ่ม)'!H55</f>
        <v>1120.4262297683995</v>
      </c>
      <c r="H55" s="385">
        <f>+'10.ค่าใช้จ่าย(แยกกลุ่ม)'!I55</f>
        <v>873.65902865642659</v>
      </c>
      <c r="I55" s="382">
        <f>+'10.ค่าใช้จ่าย(แยกกลุ่ม)'!J55</f>
        <v>246.32781428422422</v>
      </c>
      <c r="J55" s="382">
        <f>+'10.ค่าใช้จ่าย(แยกกลุ่ม)'!K55</f>
        <v>402.95888149690029</v>
      </c>
      <c r="K55" s="382">
        <f>+'10.ค่าใช้จ่าย(แยกกลุ่ม)'!L55</f>
        <v>26.177559646091542</v>
      </c>
      <c r="L55" s="294">
        <f>+'10.ค่าใช้จ่าย(แยกกลุ่ม)'!M55</f>
        <v>65.063104000290238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0.15616884002526876</v>
      </c>
      <c r="O55" s="15">
        <f>+'10.ค่าใช้จ่าย(แยกกลุ่ม)'!AB55</f>
        <v>0.87101248308407675</v>
      </c>
      <c r="P55" s="15">
        <f>+'10.ค่าใช้จ่าย(แยกกลุ่ม)'!AC55</f>
        <v>0.31581089807648299</v>
      </c>
      <c r="Q55" s="15">
        <f>+'10.ค่าใช้จ่าย(แยกกลุ่ม)'!AD55</f>
        <v>0.27306473745348209</v>
      </c>
      <c r="R55" s="15">
        <f>+'10.ค่าใช้จ่าย(แยกกลุ่ม)'!AE55</f>
        <v>1.7468771044497015E-2</v>
      </c>
      <c r="S55" s="15">
        <f>+'10.ค่าใช้จ่าย(แยกกลุ่ม)'!AF55</f>
        <v>0.55080992541870932</v>
      </c>
      <c r="T55" s="15">
        <f>+'10.ค่าใช้จ่าย(แยกกลุ่ม)'!AG55</f>
        <v>0.49967033419660012</v>
      </c>
      <c r="U55" s="15">
        <f>+'10.ค่าใช้จ่าย(แยกกลุ่ม)'!AH55</f>
        <v>2.7952564239025037E-3</v>
      </c>
      <c r="V55" s="15">
        <f>+'10.ค่าใช้จ่าย(แยกกลุ่ม)'!AI55</f>
        <v>0.17163890560166881</v>
      </c>
      <c r="W55" s="15">
        <f>+'10.ค่าใช้จ่าย(แยกกลุ่ม)'!AJ55</f>
        <v>-0.50518807736401183</v>
      </c>
      <c r="X55" s="15">
        <f>+'10.ค่าใช้จ่าย(แยกกลุ่ม)'!AK55</f>
        <v>-0.78603715327973189</v>
      </c>
    </row>
    <row r="56" spans="1:24">
      <c r="A56" s="255" t="str">
        <f>+'10.ค่าใช้จ่าย(แยกกลุ่ม)'!B56</f>
        <v>คำตากล้า,รพช.</v>
      </c>
      <c r="B56" s="382">
        <f>+'10.ค่าใช้จ่าย(แยกกลุ่ม)'!C56</f>
        <v>10161.235668022628</v>
      </c>
      <c r="C56" s="382">
        <f>+'10.ค่าใช้จ่าย(แยกกลุ่ม)'!D56</f>
        <v>27.384752031561813</v>
      </c>
      <c r="D56" s="382">
        <f>+'10.ค่าใช้จ่าย(แยกกลุ่ม)'!E56</f>
        <v>1500.2549360444325</v>
      </c>
      <c r="E56" s="382">
        <f>+'10.ค่าใช้จ่าย(แยกกลุ่ม)'!F56</f>
        <v>806.29910890928534</v>
      </c>
      <c r="F56" s="382">
        <f>+'10.ค่าใช้จ่าย(แยกกลุ่ม)'!G56</f>
        <v>1002.4322172550105</v>
      </c>
      <c r="G56" s="382">
        <f>+'10.ค่าใช้จ่าย(แยกกลุ่ม)'!H56</f>
        <v>766.90764364259132</v>
      </c>
      <c r="H56" s="385">
        <f>+'10.ค่าใช้จ่าย(แยกกลุ่ม)'!I56</f>
        <v>957.59819840383443</v>
      </c>
      <c r="I56" s="385">
        <f>+'10.ค่าใช้จ่าย(แยกกลุ่ม)'!J56</f>
        <v>730.73276620477611</v>
      </c>
      <c r="J56" s="382">
        <f>+'10.ค่าใช้จ่าย(แยกกลุ่ม)'!K56</f>
        <v>225.79014512553454</v>
      </c>
      <c r="K56" s="382">
        <f>+'10.ค่าใช้จ่าย(แยกกลุ่ม)'!L56</f>
        <v>21.149552627373421</v>
      </c>
      <c r="L56" s="294">
        <f>+'10.ค่าใช้จ่าย(แยกกลุ่ม)'!M56</f>
        <v>21.31814182244074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-4.2305347611432856E-2</v>
      </c>
      <c r="O56" s="15">
        <f>+'10.ค่าใช้จ่าย(แยกกลุ่ม)'!AB56</f>
        <v>-0.2207440395445617</v>
      </c>
      <c r="P56" s="15">
        <f>+'10.ค่าใช้จ่าย(แยกกลุ่ม)'!AC56</f>
        <v>3.3734135111776482E-2</v>
      </c>
      <c r="Q56" s="15">
        <f>+'10.ค่าใช้จ่าย(แยกกลุ่ม)'!AD56</f>
        <v>0.36569879650868609</v>
      </c>
      <c r="R56" s="15">
        <f>+'10.ค่าใช้จ่าย(แยกกลุ่ม)'!AE56</f>
        <v>0.16504867173886495</v>
      </c>
      <c r="S56" s="15">
        <f>+'10.ค่าใช้จ่าย(แยกกลุ่ม)'!AF56</f>
        <v>6.1496021818632479E-2</v>
      </c>
      <c r="T56" s="15">
        <f>+'10.ค่าใช้จ่าย(แยกกลุ่ม)'!AG56</f>
        <v>0.64375524446287291</v>
      </c>
      <c r="U56" s="15">
        <f>+'10.ค่าใช้จ่าย(แยกกลุ่ม)'!AH56</f>
        <v>1.9747974413403295</v>
      </c>
      <c r="V56" s="15">
        <f>+'10.ค่าใช้จ่าย(แยกกลุ่ม)'!AI56</f>
        <v>-0.34349500488039686</v>
      </c>
      <c r="W56" s="15">
        <f>+'10.ค่าใช้จ่าย(แยกกลุ่ม)'!AJ56</f>
        <v>-0.60022817482132451</v>
      </c>
      <c r="X56" s="15">
        <f>+'10.ค่าใช้จ่าย(แยกกลุ่ม)'!AK56</f>
        <v>-0.92989436361512234</v>
      </c>
    </row>
    <row r="57" spans="1:24">
      <c r="A57" s="255" t="str">
        <f>+'10.ค่าใช้จ่าย(แยกกลุ่ม)'!B69</f>
        <v>โคกศรีสุพรรณ,รพช.</v>
      </c>
      <c r="B57" s="382">
        <f>+'10.ค่าใช้จ่าย(แยกกลุ่ม)'!C69</f>
        <v>9945.0486959708232</v>
      </c>
      <c r="C57" s="385">
        <f>+'10.ค่าใช้จ่าย(แยกกลุ่ม)'!D69</f>
        <v>43.611365657937654</v>
      </c>
      <c r="D57" s="382">
        <f>+'10.ค่าใช้จ่าย(แยกกลุ่ม)'!E69</f>
        <v>1699.3417948833246</v>
      </c>
      <c r="E57" s="382">
        <f>+'10.ค่าใช้จ่าย(แยกกลุ่ม)'!F69</f>
        <v>452.39999669218338</v>
      </c>
      <c r="F57" s="382">
        <f>+'10.ค่าใช้จ่าย(แยกกลุ่ม)'!G69</f>
        <v>901.6357114467512</v>
      </c>
      <c r="G57" s="382">
        <f>+'10.ค่าใช้จ่าย(แยกกลุ่ม)'!H69</f>
        <v>802.31282732525301</v>
      </c>
      <c r="H57" s="385">
        <f>+'10.ค่าใช้จ่าย(แยกกลุ่ม)'!I69</f>
        <v>2501.6877352619977</v>
      </c>
      <c r="I57" s="382">
        <f>+'10.ค่าใช้จ่าย(แยกกลุ่ม)'!J69</f>
        <v>39.092351914476403</v>
      </c>
      <c r="J57" s="382">
        <f>+'10.ค่าใช้จ่าย(แยกกลุ่ม)'!K69</f>
        <v>305.82002324774879</v>
      </c>
      <c r="K57" s="385">
        <f>+'10.ค่าใช้จ่าย(แยกกลุ่ม)'!L69</f>
        <v>127.75419860131042</v>
      </c>
      <c r="L57" s="294">
        <f>+'10.ค่าใช้จ่าย(แยกกลุ่ม)'!M69</f>
        <v>3.3918041607164735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3.6898000834860473E-2</v>
      </c>
      <c r="O57" s="15">
        <f>+'10.ค่าใช้จ่าย(แยกกลุ่ม)'!AB69</f>
        <v>0.35420248385780512</v>
      </c>
      <c r="P57" s="15">
        <f>+'10.ค่าใช้จ่าย(แยกกลุ่ม)'!AC69</f>
        <v>8.8460362717604102E-2</v>
      </c>
      <c r="Q57" s="15">
        <f>+'10.ค่าใช้จ่าย(แยกกลุ่ม)'!AD69</f>
        <v>-0.22439526027726089</v>
      </c>
      <c r="R57" s="15">
        <f>+'10.ค่าใช้จ่าย(แยกกลุ่ม)'!AE69</f>
        <v>7.9008479128426137E-2</v>
      </c>
      <c r="S57" s="15">
        <f>+'10.ค่าใช้จ่าย(แยกกลุ่ม)'!AF69</f>
        <v>0.32020878201344133</v>
      </c>
      <c r="T57" s="15">
        <f>+'10.ค่าใช้จ่าย(แยกกลุ่ม)'!AG69</f>
        <v>1.550784445928175</v>
      </c>
      <c r="U57" s="15">
        <f>+'10.ค่าใช้จ่าย(แยกกลุ่ม)'!AH69</f>
        <v>-0.87618726150464388</v>
      </c>
      <c r="V57" s="15">
        <f>+'10.ค่าใช้จ่าย(แยกกลุ่ม)'!AI69</f>
        <v>3.4194480017079976E-2</v>
      </c>
      <c r="W57" s="15">
        <f>+'10.ค่าใช้จ่าย(แยกกลุ่ม)'!AJ69</f>
        <v>0.92818927866030521</v>
      </c>
      <c r="X57" s="15">
        <f>+'10.ค่าใช้จ่าย(แยกกลุ่ม)'!AK69</f>
        <v>-0.99084771540285388</v>
      </c>
    </row>
    <row r="58" spans="1:24">
      <c r="A58" s="255" t="str">
        <f>+'10.ค่าใช้จ่าย(แยกกลุ่ม)'!B101</f>
        <v>พระอาจารย์ฝั้นอาจาโร,รพช.</v>
      </c>
      <c r="B58" s="382">
        <f>+'10.ค่าใช้จ่าย(แยกกลุ่ม)'!C101</f>
        <v>7633.2472589243998</v>
      </c>
      <c r="C58" s="382">
        <f>+'10.ค่าใช้จ่าย(แยกกลุ่ม)'!D101</f>
        <v>48.118456425904995</v>
      </c>
      <c r="D58" s="385">
        <f>+'10.ค่าใช้จ่าย(แยกกลุ่ม)'!E101</f>
        <v>2045.1462549397397</v>
      </c>
      <c r="E58" s="382">
        <f>+'10.ค่าใช้จ่าย(แยกกลุ่ม)'!F101</f>
        <v>679.19091616906542</v>
      </c>
      <c r="F58" s="382">
        <f>+'10.ค่าใช้จ่าย(แยกกลุ่ม)'!G101</f>
        <v>607.90626365016738</v>
      </c>
      <c r="G58" s="382">
        <f>+'10.ค่าใช้จ่าย(แยกกลุ่ม)'!H101</f>
        <v>469.36705272967401</v>
      </c>
      <c r="H58" s="385">
        <f>+'10.ค่าใช้จ่าย(แยกกลุ่ม)'!I101</f>
        <v>1758.9487941373068</v>
      </c>
      <c r="I58" s="382">
        <f>+'10.ค่าใช้จ่าย(แยกกลุ่ม)'!J101</f>
        <v>234.11870346103404</v>
      </c>
      <c r="J58" s="382">
        <f>+'10.ค่าใช้จ่าย(แยกกลุ่ม)'!K101</f>
        <v>314.49800933854419</v>
      </c>
      <c r="K58" s="382">
        <f>+'10.ค่าใช้จ่าย(แยกกลุ่ม)'!L101</f>
        <v>7.2355894676752479</v>
      </c>
      <c r="L58" s="294">
        <f>+'10.ค่าใช้จ่าย(แยกกลุ่ม)'!M101</f>
        <v>47.766052596911855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-5.7082114058220397E-2</v>
      </c>
      <c r="O58" s="15">
        <f>+'10.ค่าใช้จ่าย(แยกกลุ่ม)'!AB101</f>
        <v>0.36635682128544722</v>
      </c>
      <c r="P58" s="15">
        <f>+'10.ค่าใช้จ่าย(แยกกลุ่ม)'!AC101</f>
        <v>0.19355924232365862</v>
      </c>
      <c r="Q58" s="15">
        <f>+'10.ค่าใช้จ่าย(แยกกลุ่ม)'!AD101</f>
        <v>4.9156591079859785E-2</v>
      </c>
      <c r="R58" s="15">
        <f>+'10.ค่าใช้จ่าย(แยกกลุ่ม)'!AE101</f>
        <v>9.9173817536931747E-2</v>
      </c>
      <c r="S58" s="15">
        <f>+'10.ค่าใช้จ่าย(แยกกลุ่ม)'!AF101</f>
        <v>2.8998671094377683E-3</v>
      </c>
      <c r="T58" s="15">
        <f>+'10.ค่าใช้จ่าย(แยกกลุ่ม)'!AG101</f>
        <v>0.97630010430112568</v>
      </c>
      <c r="U58" s="15">
        <f>+'10.ค่าใช้จ่าย(แยกกลุ่ม)'!AH101</f>
        <v>-0.47880331966513068</v>
      </c>
      <c r="V58" s="15">
        <f>+'10.ค่าใช้จ่าย(แยกกลุ่ม)'!AI101</f>
        <v>0.12066259850416915</v>
      </c>
      <c r="W58" s="15">
        <f>+'10.ค่าใช้จ่าย(แยกกลุ่ม)'!AJ101</f>
        <v>-0.9006571307691259</v>
      </c>
      <c r="X58" s="15">
        <f>+'10.ค่าใช้จ่าย(แยกกลุ่ม)'!AK101</f>
        <v>-0.825326683516868</v>
      </c>
    </row>
    <row r="59" spans="1:24">
      <c r="A59" s="255" t="str">
        <f>+'10.ค่าใช้จ่าย(แยกกลุ่ม)'!B102</f>
        <v>พระอาจารย์มั่นฯ,รพช.</v>
      </c>
      <c r="B59" s="382">
        <f>+'10.ค่าใช้จ่าย(แยกกลุ่ม)'!C102</f>
        <v>8425.5468286515279</v>
      </c>
      <c r="C59" s="382">
        <f>+'10.ค่าใช้จ่าย(แยกกลุ่ม)'!D102</f>
        <v>22.924256388212797</v>
      </c>
      <c r="D59" s="385">
        <f>+'10.ค่าใช้จ่าย(แยกกลุ่ม)'!E102</f>
        <v>2024.8884723632864</v>
      </c>
      <c r="E59" s="385">
        <f>+'10.ค่าใช้จ่าย(แยกกลุ่ม)'!F102</f>
        <v>855.95226157750756</v>
      </c>
      <c r="F59" s="382">
        <f>+'10.ค่าใช้จ่าย(แยกกลุ่ม)'!G102</f>
        <v>705.63899021364318</v>
      </c>
      <c r="G59" s="385">
        <f>+'10.ค่าใช้จ่าย(แยกกลุ่ม)'!H102</f>
        <v>545.47814089537883</v>
      </c>
      <c r="H59" s="382">
        <f>+'10.ค่าใช้จ่าย(แยกกลุ่ม)'!I102</f>
        <v>609.40518186940517</v>
      </c>
      <c r="I59" s="385">
        <f>+'10.ค่าใช้จ่าย(แยกกลุ่ม)'!J102</f>
        <v>784.83173942222243</v>
      </c>
      <c r="J59" s="385">
        <f>+'10.ค่าใช้จ่าย(แยกกลุ่ม)'!K102</f>
        <v>360.248492215287</v>
      </c>
      <c r="K59" s="382">
        <f>+'10.ค่าใช้จ่าย(แยกกลุ่ม)'!L102</f>
        <v>11.100263235245375</v>
      </c>
      <c r="L59" s="294">
        <f>+'10.ค่าใช้จ่าย(แยกกลุ่ม)'!M102</f>
        <v>43.743196068088523</v>
      </c>
      <c r="M59" s="16" t="str">
        <f>+'10.ค่าใช้จ่าย(แยกกลุ่ม)'!Z102</f>
        <v>พระอาจารย์มั่นฯ,รพช.</v>
      </c>
      <c r="N59" s="15">
        <f>+'10.ค่าใช้จ่าย(แยกกลุ่ม)'!AA102</f>
        <v>4.0788871903389243E-2</v>
      </c>
      <c r="O59" s="15">
        <f>+'10.ค่าใช้จ่าย(แยกกลุ่ม)'!AB102</f>
        <v>-0.34904989861503144</v>
      </c>
      <c r="P59" s="15">
        <f>+'10.ค่าใช้จ่าย(แยกกลุ่ม)'!AC102</f>
        <v>0.18173668265844709</v>
      </c>
      <c r="Q59" s="15">
        <f>+'10.ค่าใช้จ่าย(แยกกลุ่ม)'!AD102</f>
        <v>0.32220254350430028</v>
      </c>
      <c r="R59" s="15">
        <f>+'10.ค่าใช้จ่าย(แยกกลุ่ม)'!AE102</f>
        <v>0.27588733502897878</v>
      </c>
      <c r="S59" s="15">
        <f>+'10.ค่าใช้จ่าย(แยกกลุ่ม)'!AF102</f>
        <v>0.16552696196626912</v>
      </c>
      <c r="T59" s="15">
        <f>+'10.ค่าใช้จ่าย(แยกกลุ่ม)'!AG102</f>
        <v>-0.31529131006861094</v>
      </c>
      <c r="U59" s="15">
        <f>+'10.ค่าใช้จ่าย(แยกกลุ่ม)'!AH102</f>
        <v>0.74719785801472594</v>
      </c>
      <c r="V59" s="15">
        <f>+'10.ค่าใช้จ่าย(แยกกลุ่ม)'!AI102</f>
        <v>0.28368701678683028</v>
      </c>
      <c r="W59" s="15">
        <f>+'10.ค่าใช้จ่าย(แยกกลุ่ม)'!AJ102</f>
        <v>-0.84759610755506809</v>
      </c>
      <c r="X59" s="15">
        <f>+'10.ค่าใช้จ่าย(แยกกลุ่ม)'!AK102</f>
        <v>-0.84003766869195062</v>
      </c>
    </row>
    <row r="60" spans="1:24">
      <c r="A60" s="255" t="str">
        <f>+'10.ค่าใช้จ่าย(แยกกลุ่ม)'!B111</f>
        <v>พังโคน,รพช.</v>
      </c>
      <c r="B60" s="382">
        <f>+'10.ค่าใช้จ่าย(แยกกลุ่ม)'!C111</f>
        <v>7849.2867093324976</v>
      </c>
      <c r="C60" s="385">
        <f>+'10.ค่าใช้จ่าย(แยกกลุ่ม)'!D111</f>
        <v>74.497018801619717</v>
      </c>
      <c r="D60" s="382">
        <f>+'10.ค่าใช้จ่าย(แยกกลุ่ม)'!E111</f>
        <v>1538.4731355237484</v>
      </c>
      <c r="E60" s="382">
        <f>+'10.ค่าใช้จ่าย(แยกกลุ่ม)'!F111</f>
        <v>559.82521637872105</v>
      </c>
      <c r="F60" s="385">
        <f>+'10.ค่าใช้จ่าย(แยกกลุ่ม)'!G111</f>
        <v>953.73843433437412</v>
      </c>
      <c r="G60" s="382">
        <f>+'10.ค่าใช้จ่าย(แยกกลุ่ม)'!H111</f>
        <v>561.12888879223021</v>
      </c>
      <c r="H60" s="382">
        <f>+'10.ค่าใช้จ่าย(แยกกลุ่ม)'!I111</f>
        <v>346.49056474503647</v>
      </c>
      <c r="I60" s="382">
        <f>+'10.ค่าใช้จ่าย(แยกกลุ่ม)'!J111</f>
        <v>783.46369882309625</v>
      </c>
      <c r="J60" s="382">
        <f>+'10.ค่าใช้จ่าย(แยกกลุ่ม)'!K111</f>
        <v>277.74351838105002</v>
      </c>
      <c r="K60" s="382">
        <f>+'10.ค่าใช้จ่าย(แยกกลุ่ม)'!L111</f>
        <v>37.473235590539254</v>
      </c>
      <c r="L60" s="294">
        <f>+'10.ค่าใช้จ่าย(แยกกลุ่ม)'!M111</f>
        <v>167.12181132959725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-0.17112060730451245</v>
      </c>
      <c r="O60" s="15">
        <f>+'10.ค่าใช้จ่าย(แยกกลุ่ม)'!AB111</f>
        <v>1.4170263443874112</v>
      </c>
      <c r="P60" s="15">
        <f>+'10.ค่าใช้จ่าย(แยกกลุ่ม)'!AC111</f>
        <v>-0.25422091420032911</v>
      </c>
      <c r="Q60" s="15">
        <f>+'10.ค่าใช้จ่าย(แยกกลุ่ม)'!AD111</f>
        <v>-0.24789658758631394</v>
      </c>
      <c r="R60" s="15">
        <f>+'10.ค่าใช้จ่าย(แยกกลุ่ม)'!AE111</f>
        <v>0.57306222121361705</v>
      </c>
      <c r="S60" s="15">
        <f>+'10.ค่าใช้จ่าย(แยกกลุ่ม)'!AF111</f>
        <v>-2.3263487022569279E-2</v>
      </c>
      <c r="T60" s="15">
        <f>+'10.ค่าใช้จ่าย(แยกกลุ่ม)'!AG111</f>
        <v>-0.64131978854508243</v>
      </c>
      <c r="U60" s="15">
        <f>+'10.ค่าใช้จ่าย(แยกกลุ่ม)'!AH111</f>
        <v>8.0413051612628905E-2</v>
      </c>
      <c r="V60" s="15">
        <f>+'10.ค่าใช้จ่าย(แยกกลุ่ม)'!AI111</f>
        <v>-0.18881098057870971</v>
      </c>
      <c r="W60" s="15">
        <f>+'10.ค่าใช้จ่าย(แยกกลุ่ม)'!AJ111</f>
        <v>0.43978610254806261</v>
      </c>
      <c r="X60" s="15">
        <f>+'10.ค่าใช้จ่าย(แยกกลุ่ม)'!AK111</f>
        <v>-0.78511946651151232</v>
      </c>
    </row>
    <row r="61" spans="1:24">
      <c r="A61" s="255" t="str">
        <f>+'10.ค่าใช้จ่าย(แยกกลุ่ม)'!B112</f>
        <v>อากาศอำนวย,รพช.</v>
      </c>
      <c r="B61" s="382">
        <f>+'10.ค่าใช้จ่าย(แยกกลุ่ม)'!C112</f>
        <v>10192.5901201623</v>
      </c>
      <c r="C61" s="382">
        <f>+'10.ค่าใช้จ่าย(แยกกลุ่ม)'!D112</f>
        <v>10.012707936029186</v>
      </c>
      <c r="D61" s="382">
        <f>+'10.ค่าใช้จ่าย(แยกกลุ่ม)'!E112</f>
        <v>2133.7147631102716</v>
      </c>
      <c r="E61" s="382">
        <f>+'10.ค่าใช้จ่าย(แยกกลุ่ม)'!F112</f>
        <v>719.81323945872214</v>
      </c>
      <c r="F61" s="382">
        <f>+'10.ค่าใช้จ่าย(แยกกลุ่ม)'!G112</f>
        <v>626.19073078875033</v>
      </c>
      <c r="G61" s="382">
        <f>+'10.ค่าใช้จ่าย(แยกกลุ่ม)'!H112</f>
        <v>581.99733588266486</v>
      </c>
      <c r="H61" s="385">
        <f>+'10.ค่าใช้จ่าย(แยกกลุ่ม)'!I112</f>
        <v>1599.7830785439344</v>
      </c>
      <c r="I61" s="382">
        <f>+'10.ค่าใช้จ่าย(แยกกลุ่ม)'!J112</f>
        <v>228.02858099606735</v>
      </c>
      <c r="J61" s="382">
        <f>+'10.ค่าใช้จ่าย(แยกกลุ่ม)'!K112</f>
        <v>341.88398490517835</v>
      </c>
      <c r="K61" s="382">
        <f>+'10.ค่าใช้จ่าย(แยกกลุ่ม)'!L112</f>
        <v>12.890992668642914</v>
      </c>
      <c r="L61" s="294">
        <f>+'10.ค่าใช้จ่าย(แยกกลุ่ม)'!M112</f>
        <v>8.2909561565425172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7.6330655465712632E-2</v>
      </c>
      <c r="O61" s="15">
        <f>+'10.ค่าใช้จ่าย(แยกกลุ่ม)'!AB112</f>
        <v>-0.67514164661427667</v>
      </c>
      <c r="P61" s="15">
        <f>+'10.ค่าใช้จ่าย(แยกกลุ่ม)'!AC112</f>
        <v>3.4324102674639242E-2</v>
      </c>
      <c r="Q61" s="15">
        <f>+'10.ค่าใช้จ่าย(แยกกลุ่ม)'!AD112</f>
        <v>-3.2958898851716184E-2</v>
      </c>
      <c r="R61" s="15">
        <f>+'10.ค่าใช้จ่าย(แยกกลุ่ม)'!AE112</f>
        <v>3.2816699439610221E-2</v>
      </c>
      <c r="S61" s="15">
        <f>+'10.ค่าใช้จ่าย(แยกกลุ่ม)'!AF112</f>
        <v>1.3061454803607785E-2</v>
      </c>
      <c r="T61" s="15">
        <f>+'10.ค่าใช้จ่าย(แยกกลุ่ม)'!AG112</f>
        <v>0.65606394885925157</v>
      </c>
      <c r="U61" s="15">
        <f>+'10.ค่าใช้จ่าย(แยกกลุ่ม)'!AH112</f>
        <v>-0.68554375216242525</v>
      </c>
      <c r="V61" s="15">
        <f>+'10.ค่าใช้จ่าย(แยกกลุ่ม)'!AI112</f>
        <v>-1.4797245760073388E-3</v>
      </c>
      <c r="W61" s="15">
        <f>+'10.ค่าใช้จ่าย(แยกกลุ่ม)'!AJ112</f>
        <v>-0.50470591076883453</v>
      </c>
      <c r="X61" s="15">
        <f>+'10.ค่าใช้จ่าย(แยกกลุ่ม)'!AK112</f>
        <v>-0.98933972132139048</v>
      </c>
    </row>
    <row r="62" spans="1:24">
      <c r="A62" s="255" t="str">
        <f>+'10.ค่าใช้จ่าย(แยกกลุ่ม)'!B133</f>
        <v>วานรนิวาส,รพท.</v>
      </c>
      <c r="B62" s="382">
        <f>+'10.ค่าใช้จ่าย(แยกกลุ่ม)'!C133</f>
        <v>6171.6117461590629</v>
      </c>
      <c r="C62" s="382">
        <f>+'10.ค่าใช้จ่าย(แยกกลุ่ม)'!D133</f>
        <v>47.520223068230585</v>
      </c>
      <c r="D62" s="382">
        <f>+'10.ค่าใช้จ่าย(แยกกลุ่ม)'!E133</f>
        <v>1760.2228659609502</v>
      </c>
      <c r="E62" s="382">
        <f>+'10.ค่าใช้จ่าย(แยกกลุ่ม)'!F133</f>
        <v>1031.5024260168457</v>
      </c>
      <c r="F62" s="385">
        <f>+'10.ค่าใช้จ่าย(แยกกลุ่ม)'!G133</f>
        <v>407.61346157954705</v>
      </c>
      <c r="G62" s="385">
        <f>+'10.ค่าใช้จ่าย(แยกกลุ่ม)'!H133</f>
        <v>515.04847966313105</v>
      </c>
      <c r="H62" s="382">
        <f>+'10.ค่าใช้จ่าย(แยกกลุ่ม)'!I133</f>
        <v>1279.2640998592572</v>
      </c>
      <c r="I62" s="385">
        <f>+'10.ค่าใช้จ่าย(แยกกลุ่ม)'!J133</f>
        <v>1682.1581214198047</v>
      </c>
      <c r="J62" s="382">
        <f>+'10.ค่าใช้จ่าย(แยกกลุ่ม)'!K133</f>
        <v>239.34352424346397</v>
      </c>
      <c r="K62" s="382">
        <f>+'10.ค่าใช้จ่าย(แยกกลุ่ม)'!L133</f>
        <v>3.7158740607689293</v>
      </c>
      <c r="L62" s="294">
        <f>+'10.ค่าใช้จ่าย(แยกกลุ่ม)'!M133</f>
        <v>185.87081116767365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-0.13173098071901498</v>
      </c>
      <c r="O62" s="15">
        <f>+'10.ค่าใช้จ่าย(แยกกลุ่ม)'!AB133</f>
        <v>2.6461852900982609E-2</v>
      </c>
      <c r="P62" s="15">
        <f>+'10.ค่าใช้จ่าย(แยกกลุ่ม)'!AC133</f>
        <v>-0.1164760266361223</v>
      </c>
      <c r="Q62" s="15">
        <f>+'10.ค่าใช้จ่าย(แยกกลุ่ม)'!AD133</f>
        <v>-1.6180111747833806E-2</v>
      </c>
      <c r="R62" s="15">
        <f>+'10.ค่าใช้จ่าย(แยกกลุ่ม)'!AE133</f>
        <v>0.61919981554852643</v>
      </c>
      <c r="S62" s="15">
        <f>+'10.ค่าใช้จ่าย(แยกกลุ่ม)'!AF133</f>
        <v>0.34939080885051871</v>
      </c>
      <c r="T62" s="15">
        <f>+'10.ค่าใช้จ่าย(แยกกลุ่ม)'!AG133</f>
        <v>0.19898578424784916</v>
      </c>
      <c r="U62" s="15">
        <f>+'10.ค่าใช้จ่าย(แยกกลุ่ม)'!AH133</f>
        <v>1.1534328037740074</v>
      </c>
      <c r="V62" s="15">
        <f>+'10.ค่าใช้จ่าย(แยกกลุ่ม)'!AI133</f>
        <v>-0.22960068223875058</v>
      </c>
      <c r="W62" s="15">
        <f>+'10.ค่าใช้จ่าย(แยกกลุ่ม)'!AJ133</f>
        <v>-0.90567747329062998</v>
      </c>
      <c r="X62" s="15">
        <f>+'10.ค่าใช้จ่าย(แยกกลุ่ม)'!AK133</f>
        <v>0.34154187832255434</v>
      </c>
    </row>
    <row r="63" spans="1:24">
      <c r="A63" s="255" t="str">
        <f>+'10.ค่าใช้จ่าย(แยกกลุ่ม)'!B135</f>
        <v>สมเด็จพระยุพราชสว่างแดนดิน,รพท.</v>
      </c>
      <c r="B63" s="382">
        <f>+'10.ค่าใช้จ่าย(แยกกลุ่ม)'!C135</f>
        <v>6997.9962968909913</v>
      </c>
      <c r="C63" s="382">
        <f>+'10.ค่าใช้จ่าย(แยกกลุ่ม)'!D135</f>
        <v>58.003577978413468</v>
      </c>
      <c r="D63" s="385">
        <f>+'10.ค่าใช้จ่าย(แยกกลุ่ม)'!E135</f>
        <v>2658.6237922539035</v>
      </c>
      <c r="E63" s="382">
        <f>+'10.ค่าใช้จ่าย(แยกกลุ่ม)'!F135</f>
        <v>630.11918236709255</v>
      </c>
      <c r="F63" s="382">
        <f>+'10.ค่าใช้จ่าย(แยกกลุ่ม)'!G135</f>
        <v>363.81957954300083</v>
      </c>
      <c r="G63" s="382">
        <f>+'10.ค่าใช้จ่าย(แยกกลุ่ม)'!H135</f>
        <v>301.95708015775932</v>
      </c>
      <c r="H63" s="382">
        <f>+'10.ค่าใช้จ่าย(แยกกลุ่ม)'!I135</f>
        <v>1189.105094855265</v>
      </c>
      <c r="I63" s="382">
        <f>+'10.ค่าใช้จ่าย(แยกกลุ่ม)'!J135</f>
        <v>393.29866039388696</v>
      </c>
      <c r="J63" s="382">
        <f>+'10.ค่าใช้จ่าย(แยกกลุ่ม)'!K135</f>
        <v>322.53622774975207</v>
      </c>
      <c r="K63" s="382">
        <f>+'10.ค่าใช้จ่าย(แยกกลุ่ม)'!L135</f>
        <v>4.8258052331023054</v>
      </c>
      <c r="L63" s="294">
        <f>+'10.ค่าใช้จ่าย(แยกกลุ่ม)'!M135</f>
        <v>0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-1.546895178313386E-2</v>
      </c>
      <c r="O63" s="15">
        <f>+'10.ค่าใช้จ่าย(แยกกลุ่ม)'!AB135</f>
        <v>0.25290784180710352</v>
      </c>
      <c r="P63" s="15">
        <f>+'10.ค่าใช้จ่าย(แยกกลุ่ม)'!AC135</f>
        <v>0.33446616450443267</v>
      </c>
      <c r="Q63" s="15">
        <f>+'10.ค่าใช้จ่าย(แยกกลุ่ม)'!AD135</f>
        <v>-0.39900889426331299</v>
      </c>
      <c r="R63" s="15">
        <f>+'10.ค่าใช้จ่าย(แยกกลุ่ม)'!AE135</f>
        <v>0.4452334174787928</v>
      </c>
      <c r="S63" s="15">
        <f>+'10.ค่าใช้จ่าย(แยกกลุ่ม)'!AF135</f>
        <v>-0.20889367754523047</v>
      </c>
      <c r="T63" s="15">
        <f>+'10.ค่าใช้จ่าย(แยกกลุ่ม)'!AG135</f>
        <v>0.11448457348643538</v>
      </c>
      <c r="U63" s="15">
        <f>+'10.ค่าใช้จ่าย(แยกกลุ่ม)'!AH135</f>
        <v>-0.49651449159980404</v>
      </c>
      <c r="V63" s="15">
        <f>+'10.ค่าใช้จ่าย(แยกกลุ่ม)'!AI135</f>
        <v>3.8180124559946321E-2</v>
      </c>
      <c r="W63" s="15">
        <f>+'10.ค่าใช้จ่าย(แยกกลุ่ม)'!AJ135</f>
        <v>-0.87750334496015758</v>
      </c>
      <c r="X63" s="15">
        <f>+'10.ค่าใช้จ่าย(แยกกลุ่ม)'!AK135</f>
        <v>-1</v>
      </c>
    </row>
    <row r="64" spans="1:24">
      <c r="A64" s="255" t="str">
        <f>+'10.ค่าใช้จ่าย(แยกกลุ่ม)'!B151</f>
        <v>สกลนคร,รพศ.</v>
      </c>
      <c r="B64" s="382">
        <f>+'10.ค่าใช้จ่าย(แยกกลุ่ม)'!C151</f>
        <v>6516.2290209804933</v>
      </c>
      <c r="C64" s="382">
        <f>+'10.ค่าใช้จ่าย(แยกกลุ่ม)'!D151</f>
        <v>48.122958076328594</v>
      </c>
      <c r="D64" s="382">
        <f>+'10.ค่าใช้จ่าย(แยกกลุ่ม)'!E151</f>
        <v>4360.3431944905888</v>
      </c>
      <c r="E64" s="382">
        <f>+'10.ค่าใช้จ่าย(แยกกลุ่ม)'!F151</f>
        <v>2963.4729460988247</v>
      </c>
      <c r="F64" s="382">
        <f>+'10.ค่าใช้จ่าย(แยกกลุ่ม)'!G151</f>
        <v>125.820007788387</v>
      </c>
      <c r="G64" s="382">
        <f>+'10.ค่าใช้จ่าย(แยกกลุ่ม)'!H151</f>
        <v>388.73807696659776</v>
      </c>
      <c r="H64" s="382">
        <f>+'10.ค่าใช้จ่าย(แยกกลุ่ม)'!I151</f>
        <v>1026.5496644192297</v>
      </c>
      <c r="I64" s="382">
        <f>+'10.ค่าใช้จ่าย(แยกกลุ่ม)'!J151</f>
        <v>553.59728890100689</v>
      </c>
      <c r="J64" s="382">
        <f>+'10.ค่าใช้จ่าย(แยกกลุ่ม)'!K151</f>
        <v>634.77984712732518</v>
      </c>
      <c r="K64" s="382">
        <f>+'10.ค่าใช้จ่าย(แยกกลุ่ม)'!L151</f>
        <v>1.2092812113289131</v>
      </c>
      <c r="L64" s="294">
        <f>+'10.ค่าใช้จ่าย(แยกกลุ่ม)'!M151</f>
        <v>129.65210677673932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-1.0295816307615417E-2</v>
      </c>
      <c r="O64" s="15">
        <f>+'10.ค่าใช้จ่าย(แยกกลุ่ม)'!AB151</f>
        <v>0.27227617260347936</v>
      </c>
      <c r="P64" s="15">
        <f>+'10.ค่าใช้จ่าย(แยกกลุ่ม)'!AC151</f>
        <v>7.3564966406126822E-2</v>
      </c>
      <c r="Q64" s="15">
        <f>+'10.ค่าใช้จ่าย(แยกกลุ่ม)'!AD151</f>
        <v>0.15474232677300492</v>
      </c>
      <c r="R64" s="15">
        <f>+'10.ค่าใช้จ่าย(แยกกลุ่ม)'!AE151</f>
        <v>4.6847974982178374E-2</v>
      </c>
      <c r="S64" s="15">
        <f>+'10.ค่าใช้จ่าย(แยกกลุ่ม)'!AF151</f>
        <v>2.6538138183668687E-3</v>
      </c>
      <c r="T64" s="15">
        <f>+'10.ค่าใช้จ่าย(แยกกลุ่ม)'!AG151</f>
        <v>0.11914800451255582</v>
      </c>
      <c r="U64" s="15">
        <f>+'10.ค่าใช้จ่าย(แยกกลุ่ม)'!AH151</f>
        <v>-6.7500616290903634E-2</v>
      </c>
      <c r="V64" s="15">
        <f>+'10.ค่าใช้จ่าย(แยกกลุ่ม)'!AI151</f>
        <v>0.4036006743664467</v>
      </c>
      <c r="W64" s="15">
        <f>+'10.ค่าใช้จ่าย(แยกกลุ่ม)'!AJ151</f>
        <v>-0.91974082772081034</v>
      </c>
      <c r="X64" s="15">
        <f>+'10.ค่าใช้จ่าย(แยกกลุ่ม)'!AK151</f>
        <v>1.9141675388084298E-2</v>
      </c>
    </row>
    <row r="66" spans="1:24">
      <c r="A66" s="430" t="s">
        <v>47</v>
      </c>
      <c r="B66" s="442" t="s">
        <v>247</v>
      </c>
      <c r="C66" s="443"/>
      <c r="D66" s="443"/>
      <c r="E66" s="443"/>
      <c r="F66" s="443"/>
      <c r="G66" s="443"/>
      <c r="H66" s="443"/>
      <c r="I66" s="443"/>
      <c r="J66" s="443"/>
      <c r="K66" s="443"/>
      <c r="L66" s="444"/>
      <c r="M66" s="430" t="s">
        <v>47</v>
      </c>
      <c r="N66" s="442" t="s">
        <v>718</v>
      </c>
      <c r="O66" s="443"/>
      <c r="P66" s="443"/>
      <c r="Q66" s="443"/>
      <c r="R66" s="443"/>
      <c r="S66" s="443"/>
      <c r="T66" s="443"/>
      <c r="U66" s="443"/>
      <c r="V66" s="443"/>
      <c r="W66" s="443"/>
      <c r="X66" s="444"/>
    </row>
    <row r="67" spans="1:24">
      <c r="A67" s="430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430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255" t="str">
        <f>+'10.ค่าใช้จ่าย(แยกกลุ่ม)'!B9</f>
        <v>โพธิ์ตาก,รพช.</v>
      </c>
      <c r="B68" s="382">
        <f>+'10.ค่าใช้จ่าย(แยกกลุ่ม)'!C9</f>
        <v>12777.965017984179</v>
      </c>
      <c r="C68" s="382">
        <f>+'10.ค่าใช้จ่าย(แยกกลุ่ม)'!D9</f>
        <v>28.443790110590328</v>
      </c>
      <c r="D68" s="382">
        <f>+'10.ค่าใช้จ่าย(แยกกลุ่ม)'!E9</f>
        <v>1332.2054083321336</v>
      </c>
      <c r="E68" s="385">
        <f>+'10.ค่าใช้จ่าย(แยกกลุ่ม)'!F9</f>
        <v>691.65352347042631</v>
      </c>
      <c r="F68" s="382">
        <f>+'10.ค่าใช้จ่าย(แยกกลุ่ม)'!G9</f>
        <v>871.04592143278285</v>
      </c>
      <c r="G68" s="382">
        <f>+'10.ค่าใช้จ่าย(แยกกลุ่ม)'!H9</f>
        <v>747.13257602272597</v>
      </c>
      <c r="H68" s="382">
        <f>+'10.ค่าใช้จ่าย(แยกกลุ่ม)'!I9</f>
        <v>692.92791907329956</v>
      </c>
      <c r="I68" s="385">
        <f>+'10.ค่าใช้จ่าย(แยกกลุ่ม)'!J9</f>
        <v>458.65963992827687</v>
      </c>
      <c r="J68" s="382">
        <f>+'10.ค่าใช้จ่าย(แยกกลุ่ม)'!K9</f>
        <v>390.22694906825069</v>
      </c>
      <c r="K68" s="382">
        <f>+'10.ค่าใช้จ่าย(แยกกลุ่ม)'!L9</f>
        <v>7.7241922590127015</v>
      </c>
      <c r="L68" s="382">
        <f>+'10.ค่าใช้จ่าย(แยกกลุ่ม)'!M9</f>
        <v>41.011141909475107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-2.430336561607754E-2</v>
      </c>
      <c r="O68" s="16">
        <f>+'10.ค่าใช้จ่าย(แยกกลุ่ม)'!AB9</f>
        <v>-0.22056106824670021</v>
      </c>
      <c r="P68" s="16">
        <f>+'10.ค่าใช้จ่าย(แยกกลุ่ม)'!AC9</f>
        <v>0.10352959811544026</v>
      </c>
      <c r="Q68" s="16">
        <f>+'10.ค่าใช้จ่าย(แยกกลุ่ม)'!AD9</f>
        <v>0.34886750845753361</v>
      </c>
      <c r="R68" s="16">
        <f>+'10.ค่าใช้จ่าย(แยกกลุ่ม)'!AE9</f>
        <v>8.2938154942786807E-2</v>
      </c>
      <c r="S68" s="16">
        <f>+'10.ค่าใช้จ่าย(แยกกลุ่ม)'!AF9</f>
        <v>-0.16966795257308284</v>
      </c>
      <c r="T68" s="16">
        <f>+'10.ค่าใช้จ่าย(แยกกลุ่ม)'!AG9</f>
        <v>0.12582402660042166</v>
      </c>
      <c r="U68" s="16">
        <f>+'10.ค่าใช้จ่าย(แยกกลุ่ม)'!AH9</f>
        <v>0.83904762860220405</v>
      </c>
      <c r="V68" s="16">
        <f>+'10.ค่าใช้จ่าย(แยกกลุ่ม)'!AI9</f>
        <v>1.4710804781805516E-3</v>
      </c>
      <c r="W68" s="16">
        <f>+'10.ค่าใช้จ่าย(แยกกลุ่ม)'!AJ9</f>
        <v>-0.89046220923613373</v>
      </c>
      <c r="X68" s="16">
        <f>+'10.ค่าใช้จ่าย(แยกกลุ่ม)'!AK9</f>
        <v>-0.87940115828271137</v>
      </c>
    </row>
    <row r="69" spans="1:24">
      <c r="A69" s="255" t="str">
        <f>+'10.ค่าใช้จ่าย(แยกกลุ่ม)'!B18</f>
        <v>ศรีเชียงใหม่,รพช.</v>
      </c>
      <c r="B69" s="382">
        <f>+'10.ค่าใช้จ่าย(แยกกลุ่ม)'!C18</f>
        <v>12027.94181342758</v>
      </c>
      <c r="C69" s="382">
        <f>+'10.ค่าใช้จ่าย(แยกกลุ่ม)'!D18</f>
        <v>6.6822986416755468</v>
      </c>
      <c r="D69" s="382">
        <f>+'10.ค่าใช้จ่าย(แยกกลุ่ม)'!E18</f>
        <v>1257.6270659905426</v>
      </c>
      <c r="E69" s="382">
        <f>+'10.ค่าใช้จ่าย(แยกกลุ่ม)'!F18</f>
        <v>387.66920509386142</v>
      </c>
      <c r="F69" s="382">
        <f>+'10.ค่าใช้จ่าย(แยกกลุ่ม)'!G18</f>
        <v>585.72124801371717</v>
      </c>
      <c r="G69" s="382">
        <f>+'10.ค่าใช้จ่าย(แยกกลุ่ม)'!H18</f>
        <v>205.58328495098615</v>
      </c>
      <c r="H69" s="382">
        <f>+'10.ค่าใช้จ่าย(แยกกลุ่ม)'!I18</f>
        <v>730.14645811259993</v>
      </c>
      <c r="I69" s="382">
        <f>+'10.ค่าใช้จ่าย(แยกกลุ่ม)'!J18</f>
        <v>192.19037320434805</v>
      </c>
      <c r="J69" s="382">
        <f>+'10.ค่าใช้จ่าย(แยกกลุ่ม)'!K18</f>
        <v>304.36235993196237</v>
      </c>
      <c r="K69" s="382">
        <f>+'10.ค่าใช้จ่าย(แยกกลุ่ม)'!L18</f>
        <v>20.92341445962089</v>
      </c>
      <c r="L69" s="384">
        <f>+'10.ค่าใช้จ่าย(แยกกลุ่ม)'!M18</f>
        <v>1098.3168224024773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0.12643153262364687</v>
      </c>
      <c r="O69" s="16">
        <f>+'10.ค่าใช้จ่าย(แยกกลุ่ม)'!AB18</f>
        <v>-0.81197183137123274</v>
      </c>
      <c r="P69" s="16">
        <f>+'10.ค่าใช้จ่าย(แยกกลุ่ม)'!AC18</f>
        <v>-4.8558296773251151E-2</v>
      </c>
      <c r="Q69" s="16">
        <f>+'10.ค่าใช้จ่าย(แยกกลุ่ม)'!AD18</f>
        <v>-0.2912140686945377</v>
      </c>
      <c r="R69" s="16">
        <f>+'10.ค่าใช้จ่าย(แยกกลุ่ม)'!AE18</f>
        <v>-0.2800413645927034</v>
      </c>
      <c r="S69" s="16">
        <f>+'10.ค่าใช้จ่าย(แยกกลุ่ม)'!AF18</f>
        <v>-0.52907679810211139</v>
      </c>
      <c r="T69" s="16">
        <f>+'10.ค่าใช้จ่าย(แยกกลุ่ม)'!AG18</f>
        <v>0.60189968643008951</v>
      </c>
      <c r="U69" s="16">
        <f>+'10.ค่าใช้จ่าย(แยกกลุ่ม)'!AH18</f>
        <v>0.18705547810077663</v>
      </c>
      <c r="V69" s="16">
        <f>+'10.ค่าใช้จ่าย(แยกกลุ่ม)'!AI18</f>
        <v>0.18733511538809577</v>
      </c>
      <c r="W69" s="16">
        <f>+'10.ค่าใช้จ่าย(แยกกลุ่ม)'!AJ18</f>
        <v>-0.73395194430438493</v>
      </c>
      <c r="X69" s="16">
        <f>+'10.ค่าใช้จ่าย(แยกกลุ่ม)'!AK18</f>
        <v>3.477486087798062</v>
      </c>
    </row>
    <row r="70" spans="1:24">
      <c r="A70" s="255" t="str">
        <f>+'10.ค่าใช้จ่าย(แยกกลุ่ม)'!B21</f>
        <v>สระใคร,รพช.</v>
      </c>
      <c r="B70" s="382">
        <f>+'10.ค่าใช้จ่าย(แยกกลุ่ม)'!C21</f>
        <v>9522.6566865208988</v>
      </c>
      <c r="C70" s="382">
        <f>+'10.ค่าใช้จ่าย(แยกกลุ่ม)'!D21</f>
        <v>8.1097875453977863</v>
      </c>
      <c r="D70" s="382">
        <f>+'10.ค่าใช้จ่าย(แยกกลุ่ม)'!E21</f>
        <v>1181.4366897013283</v>
      </c>
      <c r="E70" s="382">
        <f>+'10.ค่าใช้จ่าย(แยกกลุ่ม)'!F21</f>
        <v>382.0801886206462</v>
      </c>
      <c r="F70" s="382">
        <f>+'10.ค่าใช้จ่าย(แยกกลุ่ม)'!G21</f>
        <v>461.75037435096181</v>
      </c>
      <c r="G70" s="382">
        <f>+'10.ค่าใช้จ่าย(แยกกลุ่ม)'!H21</f>
        <v>401.90240421878815</v>
      </c>
      <c r="H70" s="382">
        <f>+'10.ค่าใช้จ่าย(แยกกลุ่ม)'!I21</f>
        <v>302.18626467752927</v>
      </c>
      <c r="I70" s="382">
        <f>+'10.ค่าใช้จ่าย(แยกกลุ่ม)'!J21</f>
        <v>148.79747421113922</v>
      </c>
      <c r="J70" s="382">
        <f>+'10.ค่าใช้จ่าย(แยกกลุ่ม)'!K21</f>
        <v>149.48179083209479</v>
      </c>
      <c r="K70" s="382">
        <f>+'10.ค่าใช้จ่าย(แยกกลุ่ม)'!L21</f>
        <v>1.0840029689981002E-2</v>
      </c>
      <c r="L70" s="382">
        <f>+'10.ค่าใช้จ่าย(แยกกลุ่ม)'!M21</f>
        <v>368.49452394392216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-0.10819149839320598</v>
      </c>
      <c r="O70" s="16">
        <f>+'10.ค่าใช้จ่าย(แยกกลุ่ม)'!AB21</f>
        <v>-0.77180479623892106</v>
      </c>
      <c r="P70" s="16">
        <f>+'10.ค่าใช้จ่าย(แยกกลุ่ม)'!AC21</f>
        <v>-0.10619915338840459</v>
      </c>
      <c r="Q70" s="16">
        <f>+'10.ค่าใช้จ่าย(แยกกลุ่ม)'!AD21</f>
        <v>-0.3014326163480463</v>
      </c>
      <c r="R70" s="16">
        <f>+'10.ค่าใช้จ่าย(แยกกลุ่ม)'!AE21</f>
        <v>-0.43242426231950309</v>
      </c>
      <c r="S70" s="16">
        <f>+'10.ค่าใช้จ่าย(แยกกลุ่ม)'!AF21</f>
        <v>-7.9374730828459028E-2</v>
      </c>
      <c r="T70" s="16">
        <f>+'10.ค่าใช้จ่าย(แยกกลุ่ม)'!AG21</f>
        <v>-0.33702056998027274</v>
      </c>
      <c r="U70" s="16">
        <f>+'10.ค่าใช้จ่าย(แยกกลุ่ม)'!AH21</f>
        <v>-8.0958874552537627E-2</v>
      </c>
      <c r="V70" s="16">
        <f>+'10.ค่าใช้จ่าย(แยกกลุ่ม)'!AI21</f>
        <v>-0.41686291496189043</v>
      </c>
      <c r="W70" s="16">
        <f>+'10.ค่าใช้จ่าย(แยกกลุ่ม)'!AJ21</f>
        <v>-0.99986216547837969</v>
      </c>
      <c r="X70" s="16">
        <f>+'10.ค่าใช้จ่าย(แยกกลุ่ม)'!AK21</f>
        <v>0.50223421032521165</v>
      </c>
    </row>
    <row r="71" spans="1:24">
      <c r="A71" s="255" t="str">
        <f>+'10.ค่าใช้จ่าย(แยกกลุ่ม)'!B23</f>
        <v>เฝ้าไร่,รพช.</v>
      </c>
      <c r="B71" s="382">
        <f>+'10.ค่าใช้จ่าย(แยกกลุ่ม)'!C23</f>
        <v>10135.367043994249</v>
      </c>
      <c r="C71" s="382">
        <f>+'10.ค่าใช้จ่าย(แยกกลุ่ม)'!D23</f>
        <v>0</v>
      </c>
      <c r="D71" s="385">
        <f>+'10.ค่าใช้จ่าย(แยกกลุ่ม)'!E23</f>
        <v>2124.283731019892</v>
      </c>
      <c r="E71" s="385">
        <f>+'10.ค่าใช้จ่าย(แยกกลุ่ม)'!F23</f>
        <v>841.06775696727186</v>
      </c>
      <c r="F71" s="385">
        <f>+'10.ค่าใช้จ่าย(แยกกลุ่ม)'!G23</f>
        <v>1095.7375640208882</v>
      </c>
      <c r="G71" s="382">
        <f>+'10.ค่าใช้จ่าย(แยกกลุ่ม)'!H23</f>
        <v>480.97487288696152</v>
      </c>
      <c r="H71" s="382">
        <f>+'10.ค่าใช้จ่าย(แยกกลุ่ม)'!I23</f>
        <v>343.83535616251697</v>
      </c>
      <c r="I71" s="382">
        <f>+'10.ค่าใช้จ่าย(แยกกลุ่ม)'!J23</f>
        <v>186.12441317582883</v>
      </c>
      <c r="J71" s="382">
        <f>+'10.ค่าใช้จ่าย(แยกกลุ่ม)'!K23</f>
        <v>270.55498192789281</v>
      </c>
      <c r="K71" s="382">
        <f>+'10.ค่าใช้จ่าย(แยกกลุ่ม)'!L23</f>
        <v>97.411255893409802</v>
      </c>
      <c r="L71" s="382">
        <f>+'10.ค่าใช้จ่าย(แยกกลุ่ม)'!M23</f>
        <v>24.937678844099771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-5.0810420422526155E-2</v>
      </c>
      <c r="O71" s="16">
        <f>+'10.ค่าใช้จ่าย(แยกกลุ่ม)'!AB23</f>
        <v>-1</v>
      </c>
      <c r="P71" s="16">
        <f>+'10.ค่าใช้จ่าย(แยกกลุ่ม)'!AC23</f>
        <v>0.60709974032448011</v>
      </c>
      <c r="Q71" s="16">
        <f>+'10.ค่าใช้จ่าย(แยกกลุ่ม)'!AD23</f>
        <v>0.53774657770072021</v>
      </c>
      <c r="R71" s="16">
        <f>+'10.ค่าใช้จ่าย(แยกกลุ่ม)'!AE23</f>
        <v>0.34686205090261429</v>
      </c>
      <c r="S71" s="16">
        <f>+'10.ค่าใช้จ่าย(แยกกลุ่ม)'!AF23</f>
        <v>0.10175410041900598</v>
      </c>
      <c r="T71" s="16">
        <f>+'10.ค่าใช้จ่าย(แยกกลุ่ม)'!AG23</f>
        <v>-0.2456448386477364</v>
      </c>
      <c r="U71" s="16">
        <f>+'10.ค่าใช้จ่าย(แยกกลุ่ม)'!AH23</f>
        <v>0.14958933990800699</v>
      </c>
      <c r="V71" s="16">
        <f>+'10.ค่าใช้จ่าย(แยกกลุ่ม)'!AI23</f>
        <v>5.5450584487481039E-2</v>
      </c>
      <c r="W71" s="16">
        <f>+'10.ค่าใช้จ่าย(แยกกลุ่ม)'!AJ23</f>
        <v>0.23861596697441165</v>
      </c>
      <c r="X71" s="16">
        <f>+'10.ค่าใช้จ่าย(แยกกลุ่ม)'!AK23</f>
        <v>-0.89833706649217115</v>
      </c>
    </row>
    <row r="72" spans="1:24">
      <c r="A72" s="255" t="str">
        <f>+'10.ค่าใช้จ่าย(แยกกลุ่ม)'!B24</f>
        <v>รัตนวาปี,รพช.</v>
      </c>
      <c r="B72" s="382">
        <f>+'10.ค่าใช้จ่าย(แยกกลุ่ม)'!C24</f>
        <v>8861.9156090764172</v>
      </c>
      <c r="C72" s="382">
        <f>+'10.ค่าใช้จ่าย(แยกกลุ่ม)'!D24</f>
        <v>25.547986074582095</v>
      </c>
      <c r="D72" s="382">
        <f>+'10.ค่าใช้จ่าย(แยกกลุ่ม)'!E24</f>
        <v>1605.3871849213583</v>
      </c>
      <c r="E72" s="382">
        <f>+'10.ค่าใช้จ่าย(แยกกลุ่ม)'!F24</f>
        <v>718.24815544428418</v>
      </c>
      <c r="F72" s="382">
        <f>+'10.ค่าใช้จ่าย(แยกกลุ่ม)'!G24</f>
        <v>989.90772603707819</v>
      </c>
      <c r="G72" s="382">
        <f>+'10.ค่าใช้จ่าย(แยกกลุ่ม)'!H24</f>
        <v>324.86297501214659</v>
      </c>
      <c r="H72" s="385">
        <f>+'10.ค่าใช้จ่าย(แยกกลุ่ม)'!I24</f>
        <v>753.62444609522129</v>
      </c>
      <c r="I72" s="382">
        <f>+'10.ค่าใช้จ่าย(แยกกลุ่ม)'!J24</f>
        <v>170.38062005854457</v>
      </c>
      <c r="J72" s="382">
        <f>+'10.ค่าใช้จ่าย(แยกกลุ่ม)'!K24</f>
        <v>253.62147276954397</v>
      </c>
      <c r="K72" s="382">
        <f>+'10.ค่าใช้จ่าย(แยกกลุ่ม)'!L24</f>
        <v>134.13765958215714</v>
      </c>
      <c r="L72" s="383">
        <f>+'10.ค่าใช้จ่าย(แยกกลุ่ม)'!M24</f>
        <v>0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-0.17007071231676346</v>
      </c>
      <c r="O72" s="16">
        <f>+'10.ค่าใช้จ่าย(แยกกลุ่ม)'!AB24</f>
        <v>-0.2811244616040669</v>
      </c>
      <c r="P72" s="16">
        <f>+'10.ค่าใช้จ่าย(แยกกลุ่ม)'!AC24</f>
        <v>0.21453518206283506</v>
      </c>
      <c r="Q72" s="16">
        <f>+'10.ค่าใช้จ่าย(แยกกลุ่ม)'!AD24</f>
        <v>0.31319222954980225</v>
      </c>
      <c r="R72" s="16">
        <f>+'10.ค่าใช้จ่าย(แยกกลุ่ม)'!AE24</f>
        <v>0.21677780690671489</v>
      </c>
      <c r="S72" s="16">
        <f>+'10.ค่าใช้จ่าย(แยกกลุ่ม)'!AF24</f>
        <v>-0.25584654215799846</v>
      </c>
      <c r="T72" s="16">
        <f>+'10.ค่าใช้จ่าย(แยกกลุ่ม)'!AG24</f>
        <v>0.6534090530366049</v>
      </c>
      <c r="U72" s="16">
        <f>+'10.ค่าใช้จ่าย(แยกกลุ่ม)'!AH24</f>
        <v>5.2348486714561056E-2</v>
      </c>
      <c r="V72" s="16">
        <f>+'10.ค่าใช้จ่าย(แยกกลุ่ม)'!AI24</f>
        <v>-1.0608011112014135E-2</v>
      </c>
      <c r="W72" s="16">
        <f>+'10.ค่าใช้จ่าย(แยกกลุ่ม)'!AJ24</f>
        <v>0.7056041974537185</v>
      </c>
      <c r="X72" s="16">
        <f>+'10.ค่าใช้จ่าย(แยกกลุ่ม)'!AK24</f>
        <v>-1</v>
      </c>
    </row>
    <row r="73" spans="1:24">
      <c r="A73" s="255" t="str">
        <f>+'10.ค่าใช้จ่าย(แยกกลุ่ม)'!B52</f>
        <v>สังคม,รพช.</v>
      </c>
      <c r="B73" s="385">
        <f>+'10.ค่าใช้จ่าย(แยกกลุ่ม)'!C52</f>
        <v>11943.369434096308</v>
      </c>
      <c r="C73" s="382">
        <f>+'10.ค่าใช้จ่าย(แยกกลุ่ม)'!D52</f>
        <v>22.984581924144894</v>
      </c>
      <c r="D73" s="382">
        <f>+'10.ค่าใช้จ่าย(แยกกลุ่ม)'!E52</f>
        <v>1339.0435968060171</v>
      </c>
      <c r="E73" s="382">
        <f>+'10.ค่าใช้จ่าย(แยกกลุ่ม)'!F52</f>
        <v>634.66057801875468</v>
      </c>
      <c r="F73" s="382">
        <f>+'10.ค่าใช้จ่าย(แยกกลุ่ม)'!G52</f>
        <v>928.76502332231985</v>
      </c>
      <c r="G73" s="382">
        <f>+'10.ค่าใช้จ่าย(แยกกลุ่ม)'!H52</f>
        <v>680.17766490872566</v>
      </c>
      <c r="H73" s="382">
        <f>+'10.ค่าใช้จ่าย(แยกกลุ่ม)'!I52</f>
        <v>399.55426875271843</v>
      </c>
      <c r="I73" s="382">
        <f>+'10.ค่าใช้จ่าย(แยกกลุ่ม)'!J52</f>
        <v>77.392592393443081</v>
      </c>
      <c r="J73" s="385">
        <f>+'10.ค่าใช้จ่าย(แยกกลุ่ม)'!K52</f>
        <v>468.43803458461559</v>
      </c>
      <c r="K73" s="382">
        <f>+'10.ค่าใช้จ่าย(แยกกลุ่ม)'!L52</f>
        <v>1.635611491096706E-2</v>
      </c>
      <c r="L73" s="382">
        <f>+'10.ค่าใช้จ่าย(แยกกลุ่ม)'!M52</f>
        <v>177.26470199822108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0.12566044251200326</v>
      </c>
      <c r="O73" s="16">
        <f>+'10.ค่าใช้จ่าย(แยกกลุ่ม)'!AB52</f>
        <v>-0.3459545500969527</v>
      </c>
      <c r="P73" s="16">
        <f>+'10.ค่าใช้จ่าย(แยกกลุ่ม)'!AC52</f>
        <v>-7.7346762097082203E-2</v>
      </c>
      <c r="Q73" s="16">
        <f>+'10.ค่าใช้จ่าย(แยกกลุ่ม)'!AD52</f>
        <v>7.4979716601964855E-2</v>
      </c>
      <c r="R73" s="16">
        <f>+'10.ค่าใช้จ่าย(แยกกลุ่ม)'!AE52</f>
        <v>7.9431045963597957E-2</v>
      </c>
      <c r="S73" s="16">
        <f>+'10.ค่าใช้จ่าย(แยกกลุ่ม)'!AF52</f>
        <v>-5.8549107685016297E-2</v>
      </c>
      <c r="T73" s="16">
        <f>+'10.ค่าใช้จ่าย(แยกกลุ่ม)'!AG52</f>
        <v>-0.31414926865512027</v>
      </c>
      <c r="U73" s="16">
        <f>+'10.ค่าใช้จ่าย(แยกกลุ่ม)'!AH52</f>
        <v>-0.6849364138596844</v>
      </c>
      <c r="V73" s="16">
        <f>+'10.ค่าใช้จ่าย(แยกกลุ่ม)'!AI52</f>
        <v>0.3620253861736451</v>
      </c>
      <c r="W73" s="16">
        <f>+'10.ค่าใช้จ่าย(แยกกลุ่ม)'!AJ52</f>
        <v>-0.99969083441025941</v>
      </c>
      <c r="X73" s="16">
        <f>+'10.ค่าใช้จ่าย(แยกกลุ่ม)'!AK52</f>
        <v>-0.41705731926976336</v>
      </c>
    </row>
    <row r="74" spans="1:24">
      <c r="A74" s="255" t="str">
        <f>+'10.ค่าใช้จ่าย(แยกกลุ่ม)'!B123</f>
        <v>โพนพิสัย,รพช.</v>
      </c>
      <c r="B74" s="385">
        <f>+'10.ค่าใช้จ่าย(แยกกลุ่ม)'!C123</f>
        <v>8566.013312012401</v>
      </c>
      <c r="C74" s="382">
        <f>+'10.ค่าใช้จ่าย(แยกกลุ่ม)'!D123</f>
        <v>10.770098370479412</v>
      </c>
      <c r="D74" s="385">
        <f>+'10.ค่าใช้จ่าย(แยกกลุ่ม)'!E123</f>
        <v>2215.1516490340173</v>
      </c>
      <c r="E74" s="382">
        <f>+'10.ค่าใช้จ่าย(แยกกลุ่ม)'!F123</f>
        <v>440.13958468692482</v>
      </c>
      <c r="F74" s="382">
        <f>+'10.ค่าใช้จ่าย(แยกกลุ่ม)'!G123</f>
        <v>499.80657735541189</v>
      </c>
      <c r="G74" s="382">
        <f>+'10.ค่าใช้จ่าย(แยกกลุ่ม)'!H123</f>
        <v>257.56556539278438</v>
      </c>
      <c r="H74" s="382">
        <f>+'10.ค่าใช้จ่าย(แยกกลุ่ม)'!I123</f>
        <v>64.636228974212415</v>
      </c>
      <c r="I74" s="382">
        <f>+'10.ค่าใช้จ่าย(แยกกลุ่ม)'!J123</f>
        <v>230.84413628243937</v>
      </c>
      <c r="J74" s="382">
        <f>+'10.ค่าใช้จ่าย(แยกกลุ่ม)'!K123</f>
        <v>292.71807160641384</v>
      </c>
      <c r="K74" s="382">
        <f>+'10.ค่าใช้จ่าย(แยกกลุ่ม)'!L123</f>
        <v>30.250292864272836</v>
      </c>
      <c r="L74" s="383">
        <f>+'10.ค่าใช้จ่าย(แยกกลุ่ม)'!M123</f>
        <v>0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0.27213242293657547</v>
      </c>
      <c r="O74" s="16">
        <f>+'10.ค่าใช้จ่าย(แยกกลุ่ม)'!AB123</f>
        <v>-0.4069772592001521</v>
      </c>
      <c r="P74" s="16">
        <f>+'10.ค่าใช้จ่าย(แยกกลุ่ม)'!AC123</f>
        <v>0.41908357494931259</v>
      </c>
      <c r="Q74" s="16">
        <f>+'10.ค่าใช้จ่าย(แยกกลุ่ม)'!AD123</f>
        <v>-0.35075087345009748</v>
      </c>
      <c r="R74" s="16">
        <f>+'10.ค่าใช้จ่าย(แยกกลุ่ม)'!AE123</f>
        <v>-1.2675301506873474E-2</v>
      </c>
      <c r="S74" s="16">
        <f>+'10.ค่าใช้จ่าย(แยกกลุ่ม)'!AF123</f>
        <v>-0.39460570548259355</v>
      </c>
      <c r="T74" s="16">
        <f>+'10.ค่าใช้จ่าย(แยกกลุ่ม)'!AG123</f>
        <v>-0.82337840524824102</v>
      </c>
      <c r="U74" s="16">
        <f>+'10.ค่าใช้จ่าย(แยกกลุ่ม)'!AH123</f>
        <v>-0.50080825722244948</v>
      </c>
      <c r="V74" s="16">
        <f>+'10.ค่าใช้จ่าย(แยกกลุ่ม)'!AI123</f>
        <v>0.19763255320665421</v>
      </c>
      <c r="W74" s="16">
        <f>+'10.ค่าใช้จ่าย(แยกกลุ่ม)'!AJ123</f>
        <v>-0.31252242299622263</v>
      </c>
      <c r="X74" s="16">
        <f>+'10.ค่าใช้จ่าย(แยกกลุ่ม)'!AK123</f>
        <v>-1</v>
      </c>
    </row>
    <row r="75" spans="1:24">
      <c r="A75" s="255" t="str">
        <f>+'10.ค่าใช้จ่าย(แยกกลุ่ม)'!B134</f>
        <v>สมเด็จพระยุพราชท่าบ่อ,รพท.</v>
      </c>
      <c r="B75" s="385">
        <f>+'10.ค่าใช้จ่าย(แยกกลุ่ม)'!C134</f>
        <v>9054.8000080743113</v>
      </c>
      <c r="C75" s="382">
        <f>+'10.ค่าใช้จ่าย(แยกกลุ่ม)'!D134</f>
        <v>33.637746003215682</v>
      </c>
      <c r="D75" s="382">
        <f>+'10.ค่าใช้จ่าย(แยกกลุ่ม)'!E134</f>
        <v>2014.1373975791107</v>
      </c>
      <c r="E75" s="385">
        <f>+'10.ค่าใช้จ่าย(แยกกลุ่ม)'!F134</f>
        <v>1658.4955766813878</v>
      </c>
      <c r="F75" s="382">
        <f>+'10.ค่าใช้จ่าย(แยกกลุ่ม)'!G134</f>
        <v>167.77022439565533</v>
      </c>
      <c r="G75" s="382">
        <f>+'10.ค่าใช้จ่าย(แยกกลุ่ม)'!H134</f>
        <v>329.0251470928967</v>
      </c>
      <c r="H75" s="382">
        <f>+'10.ค่าใช้จ่าย(แยกกลุ่ม)'!I134</f>
        <v>906.47414816011019</v>
      </c>
      <c r="I75" s="382">
        <f>+'10.ค่าใช้จ่าย(แยกกลุ่ม)'!J134</f>
        <v>554.7609652664172</v>
      </c>
      <c r="J75" s="382">
        <f>+'10.ค่าใช้จ่าย(แยกกลุ่ม)'!K134</f>
        <v>319.00016324152023</v>
      </c>
      <c r="K75" s="382">
        <f>+'10.ค่าใช้จ่าย(แยกกลุ่ม)'!L134</f>
        <v>9.7418326581336402E-3</v>
      </c>
      <c r="L75" s="382">
        <f>+'10.ค่าใช้จ่าย(แยกกลุ่ม)'!M134</f>
        <v>14.20903164428093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0.2738977508896438</v>
      </c>
      <c r="O75" s="16">
        <f>+'10.ค่าใช้จ่าย(แยกกลุ่ม)'!AB134</f>
        <v>-0.27340696527670916</v>
      </c>
      <c r="P75" s="16">
        <f>+'10.ค่าใช้จ่าย(แยกกลุ่ม)'!AC134</f>
        <v>1.0973502743574982E-2</v>
      </c>
      <c r="Q75" s="16">
        <f>+'10.ค่าใช้จ่าย(แยกกลุ่ม)'!AD134</f>
        <v>0.58182946715701467</v>
      </c>
      <c r="R75" s="16">
        <f>+'10.ค่าใช้จ่าย(แยกกลุ่ม)'!AE134</f>
        <v>-0.33355116550053887</v>
      </c>
      <c r="S75" s="16">
        <f>+'10.ค่าใช้จ่าย(แยกกลุ่ม)'!AF134</f>
        <v>-0.13797724505810893</v>
      </c>
      <c r="T75" s="16">
        <f>+'10.ค่าใช้จ่าย(แยกกลุ่ม)'!AG134</f>
        <v>-0.1504102885778438</v>
      </c>
      <c r="U75" s="16">
        <f>+'10.ค่าใช้จ่าย(แยกกลุ่ม)'!AH134</f>
        <v>-0.2898167861593689</v>
      </c>
      <c r="V75" s="16">
        <f>+'10.ค่าใช้จ่าย(แยกกลุ่ม)'!AI134</f>
        <v>2.6798234478263971E-2</v>
      </c>
      <c r="W75" s="16">
        <f>+'10.ค่าใช้จ่าย(แยกกลุ่ม)'!AJ134</f>
        <v>-0.99975271651943298</v>
      </c>
      <c r="X75" s="16">
        <f>+'10.ค่าใช้จ่าย(แยกกลุ่ม)'!AK134</f>
        <v>-0.89744483880248704</v>
      </c>
    </row>
    <row r="76" spans="1:24">
      <c r="A76" s="255" t="str">
        <f>+'10.ค่าใช้จ่าย(แยกกลุ่ม)'!B143</f>
        <v>หนองคาย,รพท.</v>
      </c>
      <c r="B76" s="382">
        <f>+'10.ค่าใช้จ่าย(แยกกลุ่ม)'!C143</f>
        <v>6858.5795027407976</v>
      </c>
      <c r="C76" s="385">
        <f>+'10.ค่าใช้จ่าย(แยกกลุ่ม)'!D143</f>
        <v>53.693579499144988</v>
      </c>
      <c r="D76" s="385">
        <f>+'10.ค่าใช้จ่าย(แยกกลุ่ม)'!E143</f>
        <v>2813.667774838988</v>
      </c>
      <c r="E76" s="382">
        <f>+'10.ค่าใช้จ่าย(แยกกลุ่ม)'!F143</f>
        <v>1287.0041319738546</v>
      </c>
      <c r="F76" s="382">
        <f>+'10.ค่าใช้จ่าย(แยกกลุ่ม)'!G143</f>
        <v>86.05466215460342</v>
      </c>
      <c r="G76" s="382">
        <f>+'10.ค่าใช้จ่าย(แยกกลุ่ม)'!H143</f>
        <v>245.67191520304283</v>
      </c>
      <c r="H76" s="385">
        <f>+'10.ค่าใช้จ่าย(แยกกลุ่ม)'!I143</f>
        <v>508.25253104374087</v>
      </c>
      <c r="I76" s="382">
        <f>+'10.ค่าใช้จ่าย(แยกกลุ่ม)'!J143</f>
        <v>387.1623024307608</v>
      </c>
      <c r="J76" s="382">
        <f>+'10.ค่าใช้จ่าย(แยกกลุ่ม)'!K143</f>
        <v>254.42793297428602</v>
      </c>
      <c r="K76" s="382">
        <f>+'10.ค่าใช้จ่าย(แยกกลุ่ม)'!L143</f>
        <v>476.83540384830519</v>
      </c>
      <c r="L76" s="384">
        <f>+'10.ค่าใช้จ่าย(แยกกลุ่ม)'!M143</f>
        <v>279.50753519888769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-5.8793197434641266E-2</v>
      </c>
      <c r="O76" s="16">
        <f>+'10.ค่าใช้จ่าย(แยกกลุ่ม)'!AB143</f>
        <v>0.87499737344581818</v>
      </c>
      <c r="P76" s="16">
        <f>+'10.ค่าใช้จ่าย(แยกกลุ่ม)'!AC143</f>
        <v>0.1924558625366912</v>
      </c>
      <c r="Q76" s="16">
        <f>+'10.ค่าใช้จ่าย(แยกกลุ่ม)'!AD143</f>
        <v>0.16088216973554428</v>
      </c>
      <c r="R76" s="16">
        <f>+'10.ค่าใช้จ่าย(แยกกลุ่ม)'!AE143</f>
        <v>-0.45219673848498942</v>
      </c>
      <c r="S76" s="16">
        <f>+'10.ค่าใช้จ่าย(แยกกลุ่ม)'!AF143</f>
        <v>-0.3854039274632749</v>
      </c>
      <c r="T76" s="16">
        <f>+'10.ค่าใช้จ่าย(แยกกลุ่ม)'!AG143</f>
        <v>0.53667747764855422</v>
      </c>
      <c r="U76" s="16">
        <f>+'10.ค่าใช้จ่าย(แยกกลุ่ม)'!AH143</f>
        <v>-0.51097921283045711</v>
      </c>
      <c r="V76" s="16">
        <f>+'10.ค่าใช้จ่าย(แยกกลุ่ม)'!AI143</f>
        <v>-0.1524996349114788</v>
      </c>
      <c r="W76" s="16">
        <f>+'10.ค่าใช้จ่าย(แยกกลุ่ม)'!AJ143</f>
        <v>0.47342381153835655</v>
      </c>
      <c r="X76" s="16">
        <f>+'10.ค่าใช้จ่าย(แยกกลุ่ม)'!AK143</f>
        <v>1.8333798170650351</v>
      </c>
    </row>
    <row r="78" spans="1:24">
      <c r="A78" s="430" t="s">
        <v>88</v>
      </c>
      <c r="B78" s="442" t="s">
        <v>247</v>
      </c>
      <c r="C78" s="443"/>
      <c r="D78" s="443"/>
      <c r="E78" s="443"/>
      <c r="F78" s="443"/>
      <c r="G78" s="443"/>
      <c r="H78" s="443"/>
      <c r="I78" s="443"/>
      <c r="J78" s="443"/>
      <c r="K78" s="443"/>
      <c r="L78" s="444"/>
      <c r="M78" s="430" t="s">
        <v>88</v>
      </c>
      <c r="N78" s="442" t="s">
        <v>718</v>
      </c>
      <c r="O78" s="443"/>
      <c r="P78" s="443"/>
      <c r="Q78" s="443"/>
      <c r="R78" s="443"/>
      <c r="S78" s="443"/>
      <c r="T78" s="443"/>
      <c r="U78" s="443"/>
      <c r="V78" s="443"/>
      <c r="W78" s="443"/>
      <c r="X78" s="444"/>
    </row>
    <row r="79" spans="1:24">
      <c r="A79" s="430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430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255" t="str">
        <f>+'10.ค่าใช้จ่าย(แยกกลุ่ม)'!B60</f>
        <v>นาวังฯ,รพช.</v>
      </c>
      <c r="B80" s="382">
        <f>+'10.ค่าใช้จ่าย(แยกกลุ่ม)'!C60</f>
        <v>11117.62807948143</v>
      </c>
      <c r="C80" s="385">
        <f>+'10.ค่าใช้จ่าย(แยกกลุ่ม)'!D60</f>
        <v>126.37359802520815</v>
      </c>
      <c r="D80" s="385">
        <f>+'10.ค่าใช้จ่าย(แยกกลุ่ม)'!E60</f>
        <v>1758.1019060788669</v>
      </c>
      <c r="E80" s="382">
        <f>+'10.ค่าใช้จ่าย(แยกกลุ่ม)'!F60</f>
        <v>785.43515357044498</v>
      </c>
      <c r="F80" s="385">
        <f>+'10.ค่าใช้จ่าย(แยกกลุ่ม)'!G60</f>
        <v>1531.0724267691844</v>
      </c>
      <c r="G80" s="382">
        <f>+'10.ค่าใช้จ่าย(แยกกลุ่ม)'!H60</f>
        <v>779.33746503932707</v>
      </c>
      <c r="H80" s="382">
        <f>+'10.ค่าใช้จ่าย(แยกกลุ่ม)'!I60</f>
        <v>815.5707898775529</v>
      </c>
      <c r="I80" s="382">
        <f>+'10.ค่าใช้จ่าย(แยกกลุ่ม)'!J60</f>
        <v>205.60460662050727</v>
      </c>
      <c r="J80" s="382">
        <f>+'10.ค่าใช้จ่าย(แยกกลุ่ม)'!K60</f>
        <v>395.18478343354275</v>
      </c>
      <c r="K80" s="382">
        <f>+'10.ค่าใช้จ่าย(แยกกลุ่ม)'!L60</f>
        <v>81.846184796140577</v>
      </c>
      <c r="L80" s="382">
        <f>+'10.ค่าใช้จ่าย(แยกกลุ่ม)'!M60</f>
        <v>299.54716049447228</v>
      </c>
      <c r="M80" s="16" t="str">
        <f>+'10.ค่าใช้จ่าย(แยกกลุ่ม)'!Z60</f>
        <v>นาวังฯ,รพช.</v>
      </c>
      <c r="N80" s="16">
        <f>+'10.ค่าใช้จ่าย(แยกกลุ่ม)'!AA60</f>
        <v>4.7834466872108336E-2</v>
      </c>
      <c r="O80" s="16">
        <f>+'10.ค่าใช้จ่าย(แยกกลุ่ม)'!AB60</f>
        <v>2.5960661389902189</v>
      </c>
      <c r="P80" s="16">
        <f>+'10.ค่าใช้จ่าย(แยกกลุ่ม)'!AC60</f>
        <v>0.2114007490690753</v>
      </c>
      <c r="Q80" s="16">
        <f>+'10.ค่าใช้จ่าย(แยกกลุ่ม)'!AD60</f>
        <v>0.33035970412743554</v>
      </c>
      <c r="R80" s="16">
        <f>+'10.ค่าใช้จ่าย(แยกกลุ่ม)'!AE60</f>
        <v>0.7794458981256599</v>
      </c>
      <c r="S80" s="16">
        <f>+'10.ค่าใช้จ่าย(แยกกลุ่ม)'!AF60</f>
        <v>7.8700448028133307E-2</v>
      </c>
      <c r="T80" s="16">
        <f>+'10.ค่าใช้จ่าย(แยกกลุ่ม)'!AG60</f>
        <v>0.39995957106699093</v>
      </c>
      <c r="U80" s="16">
        <f>+'10.ค่าใช้จ่าย(แยกกลุ่ม)'!AH60</f>
        <v>-0.16298804981865295</v>
      </c>
      <c r="V80" s="16">
        <f>+'10.ค่าใช้จ่าย(แยกกลุ่ม)'!AI60</f>
        <v>0.14903502176826991</v>
      </c>
      <c r="W80" s="16">
        <f>+'10.ค่าใช้จ่าย(แยกกลุ่ม)'!AJ60</f>
        <v>0.54706812273256933</v>
      </c>
      <c r="X80" s="16">
        <f>+'10.ค่าใช้จ่าย(แยกกลุ่ม)'!AK60</f>
        <v>-1.492613715317969E-2</v>
      </c>
    </row>
    <row r="81" spans="1:24">
      <c r="A81" s="255" t="str">
        <f>+'10.ค่าใช้จ่าย(แยกกลุ่ม)'!B77</f>
        <v>โนนสัง,รพช.</v>
      </c>
      <c r="B81" s="385">
        <f>+'10.ค่าใช้จ่าย(แยกกลุ่ม)'!C77</f>
        <v>13030.364072656295</v>
      </c>
      <c r="C81" s="385">
        <f>+'10.ค่าใช้จ่าย(แยกกลุ่ม)'!D77</f>
        <v>80.067936675842773</v>
      </c>
      <c r="D81" s="385">
        <f>+'10.ค่าใช้จ่าย(แยกกลุ่ม)'!E77</f>
        <v>2467.0631283708331</v>
      </c>
      <c r="E81" s="382">
        <f>+'10.ค่าใช้จ่าย(แยกกลุ่ม)'!F77</f>
        <v>927.48710684220828</v>
      </c>
      <c r="F81" s="382">
        <f>+'10.ค่าใช้จ่าย(แยกกลุ่ม)'!G77</f>
        <v>731.00053766886185</v>
      </c>
      <c r="G81" s="382">
        <f>+'10.ค่าใช้จ่าย(แยกกลุ่ม)'!H77</f>
        <v>795.31385444893056</v>
      </c>
      <c r="H81" s="385">
        <f>+'10.ค่าใช้จ่าย(แยกกลุ่ม)'!I77</f>
        <v>1829.315920699029</v>
      </c>
      <c r="I81" s="382">
        <f>+'10.ค่าใช้จ่าย(แยกกลุ่ม)'!J77</f>
        <v>314.64426816610376</v>
      </c>
      <c r="J81" s="385">
        <f>+'10.ค่าใช้จ่าย(แยกกลุ่ม)'!K77</f>
        <v>502.85023031637076</v>
      </c>
      <c r="K81" s="382">
        <f>+'10.ค่าใช้จ่าย(แยกกลุ่ม)'!L77</f>
        <v>59.339763221471891</v>
      </c>
      <c r="L81" s="382">
        <f>+'10.ค่าใช้จ่าย(แยกกลุ่ม)'!M77</f>
        <v>224.54666201067573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0.21321147748512304</v>
      </c>
      <c r="O81" s="16">
        <f>+'10.ค่าใช้จ่าย(แยกกลุ่ม)'!AB77</f>
        <v>0.82430205544584534</v>
      </c>
      <c r="P81" s="16">
        <f>+'10.ค่าใช้จ่าย(แยกกลุ่ม)'!AC77</f>
        <v>0.43064923578431769</v>
      </c>
      <c r="Q81" s="16">
        <f>+'10.ค่าใช้จ่าย(แยกกลุ่ม)'!AD77</f>
        <v>0.20158948774344279</v>
      </c>
      <c r="R81" s="16">
        <f>+'10.ค่าใช้จ่าย(แยกกลุ่ม)'!AE77</f>
        <v>0.22903493251157453</v>
      </c>
      <c r="S81" s="16">
        <f>+'10.ค่าใช้จ่าย(แยกกลุ่ม)'!AF77</f>
        <v>0.26832939084669499</v>
      </c>
      <c r="T81" s="16">
        <f>+'10.ค่าใช้จ่าย(แยกกลุ่ม)'!AG77</f>
        <v>1.2767618310892224</v>
      </c>
      <c r="U81" s="16">
        <f>+'10.ค่าใช้จ่าย(แยกกลุ่ม)'!AH77</f>
        <v>0.4458179868913355</v>
      </c>
      <c r="V81" s="16">
        <f>+'10.ค่าใช้จ่าย(แยกกลุ่ม)'!AI77</f>
        <v>0.41796000041884712</v>
      </c>
      <c r="W81" s="16">
        <f>+'10.ค่าใช้จ่าย(แยกกลุ่ม)'!AJ77</f>
        <v>-0.35994647448743655</v>
      </c>
      <c r="X81" s="16">
        <f>+'10.ค่าใช้จ่าย(แยกกลุ่ม)'!AK77</f>
        <v>-0.68567925995033663</v>
      </c>
    </row>
    <row r="82" spans="1:24">
      <c r="A82" s="255" t="str">
        <f>+'10.ค่าใช้จ่าย(แยกกลุ่ม)'!B78</f>
        <v>สุวรรณคูหา,รพช.</v>
      </c>
      <c r="B82" s="385">
        <f>+'10.ค่าใช้จ่าย(แยกกลุ่ม)'!C78</f>
        <v>12613.443819400749</v>
      </c>
      <c r="C82" s="382">
        <f>+'10.ค่าใช้จ่าย(แยกกลุ่ม)'!D78</f>
        <v>14.932848747248169</v>
      </c>
      <c r="D82" s="382">
        <f>+'10.ค่าใช้จ่าย(แยกกลุ่ม)'!E78</f>
        <v>2192.616731126589</v>
      </c>
      <c r="E82" s="382">
        <f>+'10.ค่าใช้จ่าย(แยกกลุ่ม)'!F78</f>
        <v>764.42431349082381</v>
      </c>
      <c r="F82" s="382">
        <f>+'10.ค่าใช้จ่าย(แยกกลุ่ม)'!G78</f>
        <v>301.96422364293159</v>
      </c>
      <c r="G82" s="385">
        <f>+'10.ค่าใช้จ่าย(แยกกลุ่ม)'!H78</f>
        <v>913.69375743415765</v>
      </c>
      <c r="H82" s="382">
        <f>+'10.ค่าใช้จ่าย(แยกกลุ่ม)'!I78</f>
        <v>472.31146829290458</v>
      </c>
      <c r="I82" s="382">
        <f>+'10.ค่าใช้จ่าย(แยกกลุ่ม)'!J78</f>
        <v>199.3507074458177</v>
      </c>
      <c r="J82" s="382">
        <f>+'10.ค่าใช้จ่าย(แยกกลุ่ม)'!K78</f>
        <v>377.12455211720413</v>
      </c>
      <c r="K82" s="385">
        <f>+'10.ค่าใช้จ่าย(แยกกลุ่ม)'!L78</f>
        <v>300.60693600501003</v>
      </c>
      <c r="L82" s="382">
        <f>+'10.ค่าใช้จ่าย(แยกกลุ่ม)'!M78</f>
        <v>400.42130536110017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0.1743934956063925</v>
      </c>
      <c r="O82" s="16">
        <f>+'10.ค่าใช้จ่าย(แยกกลุ่ม)'!AB78</f>
        <v>-0.65976359833578779</v>
      </c>
      <c r="P82" s="16">
        <f>+'10.ค่าใช้จ่าย(แยกกลุ่ม)'!AC78</f>
        <v>0.27149784481828221</v>
      </c>
      <c r="Q82" s="16">
        <f>+'10.ค่าใช้จ่าย(แยกกลุ่ม)'!AD78</f>
        <v>-9.6636249819710036E-3</v>
      </c>
      <c r="R82" s="16">
        <f>+'10.ค่าใช้จ่าย(แยกกลุ่ม)'!AE78</f>
        <v>-0.49230601059555268</v>
      </c>
      <c r="S82" s="16">
        <f>+'10.ค่าใช้จ่าย(แยกกลุ่ม)'!AF78</f>
        <v>0.45711613132888934</v>
      </c>
      <c r="T82" s="16">
        <f>+'10.ค่าใช้จ่าย(แยกกลุ่ม)'!AG78</f>
        <v>-0.41216237653249249</v>
      </c>
      <c r="U82" s="16">
        <f>+'10.ค่าใช้จ่าย(แยกกลุ่ม)'!AH78</f>
        <v>-8.3966028669179404E-2</v>
      </c>
      <c r="V82" s="16">
        <f>+'10.ค่าใช้จ่าย(แยกกลุ่ม)'!AI78</f>
        <v>6.3433002191585375E-2</v>
      </c>
      <c r="W82" s="16">
        <f>+'10.ค่าใช้จ่าย(แยกกลุ่ม)'!AJ78</f>
        <v>2.2424215861029135</v>
      </c>
      <c r="X82" s="16">
        <f>+'10.ค่าใช้จ่าย(แยกกลุ่ม)'!AK78</f>
        <v>-0.43948968153991358</v>
      </c>
    </row>
    <row r="83" spans="1:24">
      <c r="A83" s="255" t="str">
        <f>+'10.ค่าใช้จ่าย(แยกกลุ่ม)'!B98</f>
        <v>นากลาง,รพช.</v>
      </c>
      <c r="B83" s="382">
        <f>+'10.ค่าใช้จ่าย(แยกกลุ่ม)'!C98</f>
        <v>8429.2534160173582</v>
      </c>
      <c r="C83" s="382">
        <f>+'10.ค่าใช้จ่าย(แยกกลุ่ม)'!D98</f>
        <v>14.632209189651279</v>
      </c>
      <c r="D83" s="382">
        <f>+'10.ค่าใช้จ่าย(แยกกลุ่ม)'!E98</f>
        <v>1604.0742560942613</v>
      </c>
      <c r="E83" s="382">
        <f>+'10.ค่าใช้จ่าย(แยกกลุ่ม)'!F98</f>
        <v>557.74133692680596</v>
      </c>
      <c r="F83" s="382">
        <f>+'10.ค่าใช้จ่าย(แยกกลุ่ม)'!G98</f>
        <v>350.3354725779119</v>
      </c>
      <c r="G83" s="382">
        <f>+'10.ค่าใช้จ่าย(แยกกลุ่ม)'!H98</f>
        <v>449.67973666961677</v>
      </c>
      <c r="H83" s="382">
        <f>+'10.ค่าใช้จ่าย(แยกกลุ่ม)'!I98</f>
        <v>524.17578326068406</v>
      </c>
      <c r="I83" s="382">
        <f>+'10.ค่าใช้จ่าย(แยกกลุ่ม)'!J98</f>
        <v>421.38894131711561</v>
      </c>
      <c r="J83" s="382">
        <f>+'10.ค่าใช้จ่าย(แยกกลุ่ม)'!K98</f>
        <v>336.69485042770037</v>
      </c>
      <c r="K83" s="382">
        <f>+'10.ค่าใช้จ่าย(แยกกลุ่ม)'!L98</f>
        <v>54.896407570351322</v>
      </c>
      <c r="L83" s="382">
        <f>+'10.ค่าใช้จ่าย(แยกกลุ่ม)'!M98</f>
        <v>188.43141320649829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4.1246738313908182E-2</v>
      </c>
      <c r="O83" s="16">
        <f>+'10.ค่าใช้จ่าย(แยกกลุ่ม)'!AB98</f>
        <v>-0.58450830883277627</v>
      </c>
      <c r="P83" s="16">
        <f>+'10.ค่าใช้จ่าย(แยกกลุ่ม)'!AC98</f>
        <v>-6.3852940047475798E-2</v>
      </c>
      <c r="Q83" s="16">
        <f>+'10.ค่าใช้จ่าย(แยกกลุ่ม)'!AD98</f>
        <v>-0.13844843059003356</v>
      </c>
      <c r="R83" s="16">
        <f>+'10.ค่าใช้จ่าย(แยกกลุ่ม)'!AE98</f>
        <v>-0.36654776922372567</v>
      </c>
      <c r="S83" s="16">
        <f>+'10.ค่าใช้จ่าย(แยกกลุ่ม)'!AF98</f>
        <v>-3.9166158926148602E-2</v>
      </c>
      <c r="T83" s="16">
        <f>+'10.ค่าใช้จ่าย(แยกกลุ่ม)'!AG98</f>
        <v>-0.41105240892569866</v>
      </c>
      <c r="U83" s="16">
        <f>+'10.ค่าใช้จ่าย(แยกกลุ่ม)'!AH98</f>
        <v>-6.1901018169359473E-2</v>
      </c>
      <c r="V83" s="16">
        <f>+'10.ค่าใช้จ่าย(แยกกลุ่ม)'!AI98</f>
        <v>0.19975743813725813</v>
      </c>
      <c r="W83" s="16">
        <f>+'10.ค่าใช้จ่าย(แยกกลุ่ม)'!AJ98</f>
        <v>-0.24628578461094264</v>
      </c>
      <c r="X83" s="16">
        <f>+'10.ค่าใช้จ่าย(แยกกลุ่ม)'!AK98</f>
        <v>-0.31093447992999018</v>
      </c>
    </row>
    <row r="84" spans="1:24">
      <c r="A84" s="255" t="str">
        <f>+'10.ค่าใช้จ่าย(แยกกลุ่ม)'!B109</f>
        <v>ศรีบุญเรือง,รพช.</v>
      </c>
      <c r="B84" s="382">
        <f>+'10.ค่าใช้จ่าย(แยกกลุ่ม)'!C109</f>
        <v>8548.2064712226183</v>
      </c>
      <c r="C84" s="382">
        <f>+'10.ค่าใช้จ่าย(แยกกลุ่ม)'!D109</f>
        <v>16.183446693364349</v>
      </c>
      <c r="D84" s="382">
        <f>+'10.ค่าใช้จ่าย(แยกกลุ่ม)'!E109</f>
        <v>1825.3035155743462</v>
      </c>
      <c r="E84" s="382">
        <f>+'10.ค่าใช้จ่าย(แยกกลุ่ม)'!F109</f>
        <v>893.14332594845746</v>
      </c>
      <c r="F84" s="382">
        <f>+'10.ค่าใช้จ่าย(แยกกลุ่ม)'!G109</f>
        <v>781.63264972082004</v>
      </c>
      <c r="G84" s="382">
        <f>+'10.ค่าใช้จ่าย(แยกกลุ่ม)'!H109</f>
        <v>492.37321947050424</v>
      </c>
      <c r="H84" s="382">
        <f>+'10.ค่าใช้จ่าย(แยกกลุ่ม)'!I109</f>
        <v>512.93355615424127</v>
      </c>
      <c r="I84" s="382">
        <f>+'10.ค่าใช้จ่าย(แยกกลุ่ม)'!J109</f>
        <v>613.86497995557215</v>
      </c>
      <c r="J84" s="382">
        <f>+'10.ค่าใช้จ่าย(แยกกลุ่ม)'!K109</f>
        <v>253.76967568961058</v>
      </c>
      <c r="K84" s="385">
        <f>+'10.ค่าใช้จ่าย(แยกกลุ่ม)'!L109</f>
        <v>46.515235557125877</v>
      </c>
      <c r="L84" s="382">
        <f>+'10.ค่าใช้จ่าย(แยกกลุ่ม)'!M109</f>
        <v>57.570142092423502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-9.7315150932334241E-2</v>
      </c>
      <c r="O84" s="16">
        <f>+'10.ค่าใช้จ่าย(แยกกลุ่ม)'!AB109</f>
        <v>-0.47493446543124612</v>
      </c>
      <c r="P84" s="16">
        <f>+'10.ค่าใช้จ่าย(แยกกลุ่ม)'!AC109</f>
        <v>-0.11517909821120295</v>
      </c>
      <c r="Q84" s="16">
        <f>+'10.ค่าใช้จ่าย(แยกกลุ่ม)'!AD109</f>
        <v>0.19990333333951732</v>
      </c>
      <c r="R84" s="16">
        <f>+'10.ค่าใช้จ่าย(แยกกลุ่ม)'!AE109</f>
        <v>0.28919706690969332</v>
      </c>
      <c r="S84" s="16">
        <f>+'10.ค่าใช้จ่าย(แยกกลุ่ม)'!AF109</f>
        <v>-0.14294396336603182</v>
      </c>
      <c r="T84" s="16">
        <f>+'10.ค่าใช้จ่าย(แยกกลุ่ม)'!AG109</f>
        <v>-0.46902128050988556</v>
      </c>
      <c r="U84" s="16">
        <f>+'10.ค่าใช้จ่าย(แยกกลุ่ม)'!AH109</f>
        <v>-0.15346717752435418</v>
      </c>
      <c r="V84" s="16">
        <f>+'10.ค่าใช้จ่าย(แยกกลุ่ม)'!AI109</f>
        <v>-0.25882996088826382</v>
      </c>
      <c r="W84" s="16">
        <f>+'10.ค่าใช้จ่าย(แยกกลุ่ม)'!AJ109</f>
        <v>0.7871952783497439</v>
      </c>
      <c r="X84" s="16">
        <f>+'10.ค่าใช้จ่าย(แยกกลุ่ม)'!AK109</f>
        <v>-0.92597792743264062</v>
      </c>
    </row>
    <row r="85" spans="1:24">
      <c r="A85" s="255" t="str">
        <f>+'10.ค่าใช้จ่าย(แยกกลุ่ม)'!B141</f>
        <v>หนองบัวลำภู,รพท.</v>
      </c>
      <c r="B85" s="385">
        <f>+'10.ค่าใช้จ่าย(แยกกลุ่ม)'!C141</f>
        <v>7956.7968473530109</v>
      </c>
      <c r="C85" s="382">
        <f>+'10.ค่าใช้จ่าย(แยกกลุ่ม)'!D141</f>
        <v>21.111274548594462</v>
      </c>
      <c r="D85" s="382">
        <f>+'10.ค่าใช้จ่าย(แยกกลุ่ม)'!E141</f>
        <v>1876.4961593639591</v>
      </c>
      <c r="E85" s="382">
        <f>+'10.ค่าใช้จ่าย(แยกกลุ่ม)'!F141</f>
        <v>973.81785131430104</v>
      </c>
      <c r="F85" s="385">
        <f>+'10.ค่าใช้จ่าย(แยกกลุ่ม)'!G141</f>
        <v>259.35989871013692</v>
      </c>
      <c r="G85" s="385">
        <f>+'10.ค่าใช้จ่าย(แยกกลุ่ม)'!H141</f>
        <v>673.40652202449394</v>
      </c>
      <c r="H85" s="382">
        <f>+'10.ค่าใช้จ่าย(แยกกลุ่ม)'!I141</f>
        <v>326.2983295551345</v>
      </c>
      <c r="I85" s="385">
        <f>+'10.ค่าใช้จ่าย(แยกกลุ่ม)'!J141</f>
        <v>1302.1582522843748</v>
      </c>
      <c r="J85" s="382">
        <f>+'10.ค่าใช้จ่าย(แยกกลุ่ม)'!K141</f>
        <v>338.28231821588327</v>
      </c>
      <c r="K85" s="382">
        <f>+'10.ค่าใช้จ่าย(แยกกลุ่ม)'!L141</f>
        <v>7.3110936605393126</v>
      </c>
      <c r="L85" s="388">
        <f>+'10.ค่าใช้จ่าย(แยกกลุ่ม)'!M141</f>
        <v>0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9.1915799236056681E-2</v>
      </c>
      <c r="O85" s="16">
        <f>+'10.ค่าใช้จ่าย(แยกกลุ่ม)'!AB141</f>
        <v>-0.2627873816954503</v>
      </c>
      <c r="P85" s="16">
        <f>+'10.ค่าใช้จ่าย(แยกกลุ่ม)'!AC141</f>
        <v>-0.20472528197143422</v>
      </c>
      <c r="Q85" s="16">
        <f>+'10.ค่าใช้จ่าย(แยกกลุ่ม)'!AD141</f>
        <v>-0.12161293652791687</v>
      </c>
      <c r="R85" s="16">
        <f>+'10.ค่าใช้จ่าย(แยกกลุ่ม)'!AE141</f>
        <v>0.65102267398786651</v>
      </c>
      <c r="S85" s="16">
        <f>+'10.ค่าใช้จ่าย(แยกกลุ่ม)'!AF141</f>
        <v>0.68465737451027753</v>
      </c>
      <c r="T85" s="16">
        <f>+'10.ค่าใช้จ่าย(แยกกลุ่ม)'!AG141</f>
        <v>-1.3452440675463471E-2</v>
      </c>
      <c r="U85" s="16">
        <f>+'10.ค่าใช้จ่าย(แยกกลุ่ม)'!AH141</f>
        <v>0.64474291415627105</v>
      </c>
      <c r="V85" s="16">
        <f>+'10.ค่าใช้จ่าย(แยกกลุ่ม)'!AI141</f>
        <v>0.1268196256577197</v>
      </c>
      <c r="W85" s="16">
        <f>+'10.ค่าใช้จ่าย(แยกกลุ่ม)'!AJ141</f>
        <v>-0.97740868358161437</v>
      </c>
      <c r="X85" s="16">
        <f>+'10.ค่าใช้จ่าย(แยกกลุ่ม)'!AK141</f>
        <v>-1</v>
      </c>
    </row>
    <row r="87" spans="1:24">
      <c r="A87" s="430" t="s">
        <v>45</v>
      </c>
      <c r="B87" s="442" t="s">
        <v>247</v>
      </c>
      <c r="C87" s="443"/>
      <c r="D87" s="443"/>
      <c r="E87" s="443"/>
      <c r="F87" s="443"/>
      <c r="G87" s="443"/>
      <c r="H87" s="443"/>
      <c r="I87" s="443"/>
      <c r="J87" s="443"/>
      <c r="K87" s="443"/>
      <c r="L87" s="444"/>
      <c r="M87" s="430" t="s">
        <v>45</v>
      </c>
      <c r="N87" s="442" t="s">
        <v>718</v>
      </c>
      <c r="O87" s="443"/>
      <c r="P87" s="443"/>
      <c r="Q87" s="443"/>
      <c r="R87" s="443"/>
      <c r="S87" s="443"/>
      <c r="T87" s="443"/>
      <c r="U87" s="443"/>
      <c r="V87" s="443"/>
      <c r="W87" s="443"/>
      <c r="X87" s="444"/>
    </row>
    <row r="88" spans="1:24">
      <c r="A88" s="430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430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255" t="str">
        <f>+'10.ค่าใช้จ่าย(แยกกลุ่ม)'!B4</f>
        <v>ห้วยเกิ้ง,รพช.</v>
      </c>
      <c r="B89" s="382">
        <f>+'10.ค่าใช้จ่าย(แยกกลุ่ม)'!C4</f>
        <v>12369.188490892029</v>
      </c>
      <c r="C89" s="385">
        <f>+'10.ค่าใช้จ่าย(แยกกลุ่ม)'!D4</f>
        <v>83.848430686887639</v>
      </c>
      <c r="D89" s="382">
        <f>+'10.ค่าใช้จ่าย(แยกกลุ่ม)'!E4</f>
        <v>936.4553449381882</v>
      </c>
      <c r="E89" s="385">
        <f>+'10.ค่าใช้จ่าย(แยกกลุ่ม)'!F4</f>
        <v>649.9524828177008</v>
      </c>
      <c r="F89" s="382">
        <f>+'10.ค่าใช้จ่าย(แยกกลุ่ม)'!G4</f>
        <v>9.7621137958014348</v>
      </c>
      <c r="G89" s="385">
        <f>+'10.ค่าใช้จ่าย(แยกกลุ่ม)'!H4</f>
        <v>2403.9253221703266</v>
      </c>
      <c r="H89" s="382">
        <f>+'10.ค่าใช้จ่าย(แยกกลุ่ม)'!I4</f>
        <v>610.02949252661313</v>
      </c>
      <c r="I89" s="382">
        <f>+'10.ค่าใช้จ่าย(แยกกลุ่ม)'!J4</f>
        <v>175.90673618009239</v>
      </c>
      <c r="J89" s="385">
        <f>+'10.ค่าใช้จ่าย(แยกกลุ่ม)'!K4</f>
        <v>482.55985578383843</v>
      </c>
      <c r="K89" s="382">
        <f>+'10.ค่าใช้จ่าย(แยกกลุ่ม)'!L4</f>
        <v>1.9861879543848292E-2</v>
      </c>
      <c r="L89" s="382">
        <f>+'10.ค่าใช้จ่าย(แยกกลุ่ม)'!M4</f>
        <v>0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-5.5516620710892271E-2</v>
      </c>
      <c r="O89" s="15">
        <f>+'10.ค่าใช้จ่าย(แยกกลุ่ม)'!AB4</f>
        <v>1.2976801259493584</v>
      </c>
      <c r="P89" s="15">
        <f>+'10.ค่าใช้จ่าย(แยกกลุ่ม)'!AC4</f>
        <v>-0.22428914941392047</v>
      </c>
      <c r="Q89" s="15">
        <f>+'10.ค่าใช้จ่าย(แยกกลุ่ม)'!AD4</f>
        <v>0.26754184915474655</v>
      </c>
      <c r="R89" s="15">
        <f>+'10.ค่าใช้จ่าย(แยกกลุ่ม)'!AE4</f>
        <v>-0.98786313644063994</v>
      </c>
      <c r="S89" s="15">
        <f>+'10.ค่าใช้จ่าย(แยกกลุ่ม)'!AF4</f>
        <v>1.6716225455525893</v>
      </c>
      <c r="T89" s="15">
        <f>+'10.ค่าใช้จ่าย(แยกกลุ่ม)'!AG4</f>
        <v>-8.8639226143324545E-3</v>
      </c>
      <c r="U89" s="15">
        <f>+'10.ค่าใช้จ่าย(แยกกลุ่ม)'!AH4</f>
        <v>-0.29468207388437301</v>
      </c>
      <c r="V89" s="15">
        <f>+'10.ค่าใช้จ่าย(แยกกลุ่ม)'!AI4</f>
        <v>0.23843251041770511</v>
      </c>
      <c r="W89" s="15">
        <f>+'10.ค่าใช้จ่าย(แยกกลุ่ม)'!AJ4</f>
        <v>-0.99971833606250371</v>
      </c>
      <c r="X89" s="15">
        <f>+'10.ค่าใช้จ่าย(แยกกลุ่ม)'!AK4</f>
        <v>-1</v>
      </c>
    </row>
    <row r="90" spans="1:24">
      <c r="A90" s="255" t="str">
        <f>+'10.ค่าใช้จ่าย(แยกกลุ่ม)'!B8</f>
        <v>ประจักษ์ศิลปาคม,รพช.</v>
      </c>
      <c r="B90" s="382">
        <f>+'10.ค่าใช้จ่าย(แยกกลุ่ม)'!C8</f>
        <v>8976.2542909126805</v>
      </c>
      <c r="C90" s="382">
        <f>+'10.ค่าใช้จ่าย(แยกกลุ่ม)'!D8</f>
        <v>15.381978240084086</v>
      </c>
      <c r="D90" s="382">
        <f>+'10.ค่าใช้จ่าย(แยกกลุ่ม)'!E8</f>
        <v>1034.3265781051821</v>
      </c>
      <c r="E90" s="382">
        <f>+'10.ค่าใช้จ่าย(แยกกลุ่ม)'!F8</f>
        <v>448.31044727831323</v>
      </c>
      <c r="F90" s="382">
        <f>+'10.ค่าใช้จ่าย(แยกกลุ่ม)'!G8</f>
        <v>795.22860106953533</v>
      </c>
      <c r="G90" s="382">
        <f>+'10.ค่าใช้จ่าย(แยกกลุ่ม)'!H8</f>
        <v>433.97063796412374</v>
      </c>
      <c r="H90" s="382">
        <f>+'10.ค่าใช้จ่าย(แยกกลุ่ม)'!I8</f>
        <v>902.15765514411862</v>
      </c>
      <c r="I90" s="382">
        <f>+'10.ค่าใช้จ่าย(แยกกลุ่ม)'!J8</f>
        <v>105.72797108679933</v>
      </c>
      <c r="J90" s="382">
        <f>+'10.ค่าใช้จ่าย(แยกกลุ่ม)'!K8</f>
        <v>373.8034525107426</v>
      </c>
      <c r="K90" s="382">
        <f>+'10.ค่าใช้จ่าย(แยกกลุ่ม)'!L8</f>
        <v>31.847937484926199</v>
      </c>
      <c r="L90" s="382">
        <f>+'10.ค่าใช้จ่าย(แยกกลุ่ม)'!M8</f>
        <v>350.01281967197315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-0.31459343575512455</v>
      </c>
      <c r="O90" s="15">
        <f>+'10.ค่าใช้จ่าย(แยกกลุ่ม)'!AB8</f>
        <v>-0.57849102946235975</v>
      </c>
      <c r="P90" s="15">
        <f>+'10.ค่าใช้จ่าย(แยกกลุ่ม)'!AC8</f>
        <v>-0.14321771558822266</v>
      </c>
      <c r="Q90" s="15">
        <f>+'10.ค่าใช้จ่าย(แยกกลุ่ม)'!AD8</f>
        <v>-0.12570184996442499</v>
      </c>
      <c r="R90" s="15">
        <f>+'10.ค่าใช้จ่าย(แยกกลุ่ม)'!AE8</f>
        <v>-1.1322626270477148E-2</v>
      </c>
      <c r="S90" s="15">
        <f>+'10.ค่าใช้จ่าย(แยกกลุ่ม)'!AF8</f>
        <v>-0.51770309593225983</v>
      </c>
      <c r="T90" s="15">
        <f>+'10.ค่าใช้จ่าย(แยกกลุ่ม)'!AG8</f>
        <v>0.46576683661566554</v>
      </c>
      <c r="U90" s="15">
        <f>+'10.ค่าใช้จ่าย(แยกกลุ่ม)'!AH8</f>
        <v>-0.57607175871304883</v>
      </c>
      <c r="V90" s="15">
        <f>+'10.ค่าใช้จ่าย(แยกกลุ่ม)'!AI8</f>
        <v>-4.0677871258621739E-2</v>
      </c>
      <c r="W90" s="15">
        <f>+'10.ค่าใช้จ่าย(แยกกลุ่ม)'!AJ8</f>
        <v>-0.54836019152500459</v>
      </c>
      <c r="X90" s="15">
        <f>+'10.ค่าใช้จ่าย(แยกกลุ่ม)'!AK8</f>
        <v>2.9260310083924636E-2</v>
      </c>
    </row>
    <row r="91" spans="1:24">
      <c r="A91" s="255" t="str">
        <f>+'10.ค่าใช้จ่าย(แยกกลุ่ม)'!B16</f>
        <v>หนองแสง,รพช.</v>
      </c>
      <c r="B91" s="382">
        <f>+'10.ค่าใช้จ่าย(แยกกลุ่ม)'!C16</f>
        <v>10839.984829053497</v>
      </c>
      <c r="C91" s="382">
        <f>+'10.ค่าใช้จ่าย(แยกกลุ่ม)'!D16</f>
        <v>28.073294084542109</v>
      </c>
      <c r="D91" s="382">
        <f>+'10.ค่าใช้จ่าย(แยกกลุ่ม)'!E16</f>
        <v>957.53462333629341</v>
      </c>
      <c r="E91" s="382">
        <f>+'10.ค่าใช้จ่าย(แยกกลุ่ม)'!F16</f>
        <v>630.60947718965167</v>
      </c>
      <c r="F91" s="382">
        <f>+'10.ค่าใช้จ่าย(แยกกลุ่ม)'!G16</f>
        <v>681.75301842989302</v>
      </c>
      <c r="G91" s="382">
        <f>+'10.ค่าใช้จ่าย(แยกกลุ่ม)'!H16</f>
        <v>373.75095488809302</v>
      </c>
      <c r="H91" s="382">
        <f>+'10.ค่าใช้จ่าย(แยกกลุ่ม)'!I16</f>
        <v>285.40668282058215</v>
      </c>
      <c r="I91" s="382">
        <f>+'10.ค่าใช้จ่าย(แยกกลุ่ม)'!J16</f>
        <v>27.858507383752833</v>
      </c>
      <c r="J91" s="385">
        <f>+'10.ค่าใช้จ่าย(แยกกลุ่ม)'!K16</f>
        <v>357.23550020624197</v>
      </c>
      <c r="K91" s="382">
        <f>+'10.ค่าใช้จ่าย(แยกกลุ่ม)'!L16</f>
        <v>34.699065280648483</v>
      </c>
      <c r="L91" s="382">
        <f>+'10.ค่าใช้จ่าย(แยกกลุ่ม)'!M16</f>
        <v>580.8713091054525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1.5177901091642229E-2</v>
      </c>
      <c r="O91" s="15">
        <f>+'10.ค่าใช้จ่าย(แยกกลุ่ม)'!AB16</f>
        <v>-0.21006672147629582</v>
      </c>
      <c r="P91" s="15">
        <f>+'10.ค่าใช้จ่าย(แยกกลุ่ม)'!AC16</f>
        <v>-0.27558940359787276</v>
      </c>
      <c r="Q91" s="15">
        <f>+'10.ค่าใช้จ่าย(แยกกลุ่ม)'!AD16</f>
        <v>0.15296010027853382</v>
      </c>
      <c r="R91" s="15">
        <f>+'10.ค่าใช้จ่าย(แยกกลุ่ม)'!AE16</f>
        <v>-0.16200073926275535</v>
      </c>
      <c r="S91" s="15">
        <f>+'10.ค่าใช้จ่าย(แยกกลุ่ม)'!AF16</f>
        <v>-0.14386037546653266</v>
      </c>
      <c r="T91" s="15">
        <f>+'10.ค่าใช้จ่าย(แยกกลุ่ม)'!AG16</f>
        <v>-0.37383401557932872</v>
      </c>
      <c r="U91" s="15">
        <f>+'10.ค่าใช้จ่าย(แยกกลุ่ม)'!AH16</f>
        <v>-0.82793314123786421</v>
      </c>
      <c r="V91" s="15">
        <f>+'10.ค่าใช้จ่าย(แยกกลุ่ม)'!AI16</f>
        <v>0.39359628422160803</v>
      </c>
      <c r="W91" s="15">
        <f>+'10.ค่าใช้จ่าย(แยกกลุ่ม)'!AJ16</f>
        <v>-0.5587900402112943</v>
      </c>
      <c r="X91" s="15">
        <f>+'10.ค่าใช้จ่าย(แยกกลุ่ม)'!AK16</f>
        <v>1.3680263766074177</v>
      </c>
    </row>
    <row r="92" spans="1:24">
      <c r="A92" s="255" t="str">
        <f>+'10.ค่าใช้จ่าย(แยกกลุ่ม)'!B17</f>
        <v>นายูง,รพช.</v>
      </c>
      <c r="B92" s="382">
        <f>+'10.ค่าใช้จ่าย(แยกกลุ่ม)'!C17</f>
        <v>9570.8911170447973</v>
      </c>
      <c r="C92" s="382">
        <f>+'10.ค่าใช้จ่าย(แยกกลุ่ม)'!D17</f>
        <v>0.5537920904484317</v>
      </c>
      <c r="D92" s="382">
        <f>+'10.ค่าใช้จ่าย(แยกกลุ่ม)'!E17</f>
        <v>879.42266907296585</v>
      </c>
      <c r="E92" s="382">
        <f>+'10.ค่าใช้จ่าย(แยกกลุ่ม)'!F17</f>
        <v>280.90398451449067</v>
      </c>
      <c r="F92" s="382">
        <f>+'10.ค่าใช้จ่าย(แยกกลุ่ม)'!G17</f>
        <v>805.11079895467287</v>
      </c>
      <c r="G92" s="385">
        <f>+'10.ค่าใช้จ่าย(แยกกลุ่ม)'!H17</f>
        <v>629.70671470236937</v>
      </c>
      <c r="H92" s="382">
        <f>+'10.ค่าใช้จ่าย(แยกกลุ่ม)'!I17</f>
        <v>100.91418369700588</v>
      </c>
      <c r="I92" s="382">
        <f>+'10.ค่าใช้จ่าย(แยกกลุ่ม)'!J17</f>
        <v>26.099323181606835</v>
      </c>
      <c r="J92" s="382">
        <f>+'10.ค่าใช้จ่าย(แยกกลุ่ม)'!K17</f>
        <v>264.75646110817758</v>
      </c>
      <c r="K92" s="382">
        <f>+'10.ค่าใช้จ่าย(แยกกลุ่ม)'!L17</f>
        <v>1.870919224487945E-2</v>
      </c>
      <c r="L92" s="382">
        <f>+'10.ค่าใช้จ่าย(แยกกลุ่ม)'!M17</f>
        <v>14.880044232094123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-0.10367428469671068</v>
      </c>
      <c r="O92" s="15">
        <f>+'10.ค่าใช้จ่าย(แยกกลุ่ม)'!AB17</f>
        <v>-0.98441726146169284</v>
      </c>
      <c r="P92" s="15">
        <f>+'10.ค่าใช้จ่าย(แยกกลุ่ม)'!AC17</f>
        <v>-0.3346840055004921</v>
      </c>
      <c r="Q92" s="15">
        <f>+'10.ค่าใช้จ่าย(แยกกลุ่ม)'!AD17</f>
        <v>-0.48641576463801733</v>
      </c>
      <c r="R92" s="15">
        <f>+'10.ค่าใช้จ่าย(แยกกลุ่ม)'!AE17</f>
        <v>-1.0371445234799312E-2</v>
      </c>
      <c r="S92" s="15">
        <f>+'10.ค่าใช้จ่าย(แยกกลุ่ม)'!AF17</f>
        <v>0.44244947936764445</v>
      </c>
      <c r="T92" s="15">
        <f>+'10.ค่าใช้จ่าย(แยกกลุ่ม)'!AG17</f>
        <v>-0.77860003643864484</v>
      </c>
      <c r="U92" s="15">
        <f>+'10.ค่าใช้จ่าย(แยกกลุ่ม)'!AH17</f>
        <v>-0.83879866592221131</v>
      </c>
      <c r="V92" s="15">
        <f>+'10.ค่าใช้จ่าย(แยกกลุ่ม)'!AI17</f>
        <v>3.2830220431636879E-2</v>
      </c>
      <c r="W92" s="15">
        <f>+'10.ค่าใช้จ่าย(แยกกลุ่ม)'!AJ17</f>
        <v>-0.99976210650369746</v>
      </c>
      <c r="X92" s="15">
        <f>+'10.ค่าใช้จ่าย(แยกกลุ่ม)'!AK17</f>
        <v>-0.93933882311910311</v>
      </c>
    </row>
    <row r="93" spans="1:24">
      <c r="A93" s="255" t="str">
        <f>+'10.ค่าใช้จ่าย(แยกกลุ่ม)'!B22</f>
        <v>กู่แก้ว,รพช.</v>
      </c>
      <c r="B93" s="382">
        <f>+'10.ค่าใช้จ่าย(แยกกลุ่ม)'!C22</f>
        <v>9405.5880785040863</v>
      </c>
      <c r="C93" s="385">
        <f>+'10.ค่าใช้จ่าย(แยกกลุ่ม)'!D22</f>
        <v>97.127191704427233</v>
      </c>
      <c r="D93" s="382">
        <f>+'10.ค่าใช้จ่าย(แยกกลุ่ม)'!E22</f>
        <v>1059.1093794447884</v>
      </c>
      <c r="E93" s="382">
        <f>+'10.ค่าใช้จ่าย(แยกกลุ่ม)'!F22</f>
        <v>456.3293941989615</v>
      </c>
      <c r="F93" s="382">
        <f>+'10.ค่าใช้จ่าย(แยกกลุ่ม)'!G22</f>
        <v>390.97727427471148</v>
      </c>
      <c r="G93" s="382">
        <f>+'10.ค่าใช้จ่าย(แยกกลุ่ม)'!H22</f>
        <v>248.46848711736232</v>
      </c>
      <c r="H93" s="382">
        <f>+'10.ค่าใช้จ่าย(แยกกลุ่ม)'!I22</f>
        <v>290.21984302125304</v>
      </c>
      <c r="I93" s="382">
        <f>+'10.ค่าใช้จ่าย(แยกกลุ่ม)'!J22</f>
        <v>72.968459420830911</v>
      </c>
      <c r="J93" s="382">
        <f>+'10.ค่าใช้จ่าย(แยกกลุ่ม)'!K22</f>
        <v>154.36945239918319</v>
      </c>
      <c r="K93" s="382">
        <f>+'10.ค่าใช้จ่าย(แยกกลุ่ม)'!L22</f>
        <v>394.04328246596066</v>
      </c>
      <c r="L93" s="382">
        <f>+'10.ค่าใช้จ่าย(แยกกลุ่ม)'!M22</f>
        <v>17.039858193759162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-0.1191551174060017</v>
      </c>
      <c r="O93" s="15">
        <f>+'10.ค่าใช้จ่าย(แยกกลุ่ม)'!AB22</f>
        <v>1.7329888949200578</v>
      </c>
      <c r="P93" s="15">
        <f>+'10.ค่าใช้จ่าย(แยกกลุ่ม)'!AC22</f>
        <v>-0.19874431846081766</v>
      </c>
      <c r="Q93" s="15">
        <f>+'10.ค่าใช้จ่าย(แยกกลุ่ม)'!AD22</f>
        <v>-0.1656808165325952</v>
      </c>
      <c r="R93" s="15">
        <f>+'10.ค่าใช้จ่าย(แยกกลุ่ม)'!AE22</f>
        <v>-0.51941735797248489</v>
      </c>
      <c r="S93" s="15">
        <f>+'10.ค่าใช้จ่าย(แยกกลุ่ม)'!AF22</f>
        <v>-0.43084100659287911</v>
      </c>
      <c r="T93" s="15">
        <f>+'10.ค่าใช้จ่าย(แยกกลุ่ม)'!AG22</f>
        <v>-0.36327421660951231</v>
      </c>
      <c r="U93" s="15">
        <f>+'10.ค่าใช้จ่าย(แยกกลุ่ม)'!AH22</f>
        <v>-0.5493134851662177</v>
      </c>
      <c r="V93" s="15">
        <f>+'10.ค่าใช้จ่าย(แยกกลุ่ม)'!AI22</f>
        <v>-0.3977958653699693</v>
      </c>
      <c r="W93" s="15">
        <f>+'10.ค่าใช้จ่าย(แยกกลุ่ม)'!AJ22</f>
        <v>4.0103891677097918</v>
      </c>
      <c r="X93" s="15">
        <f>+'10.ค่าใช้จ่าย(แยกกลุ่ม)'!AK22</f>
        <v>-0.930533953004819</v>
      </c>
    </row>
    <row r="94" spans="1:24">
      <c r="A94" s="255" t="str">
        <f>+'10.ค่าใช้จ่าย(แยกกลุ่ม)'!B31</f>
        <v>ทุ่งฝน,รพช.</v>
      </c>
      <c r="B94" s="382">
        <f>+'10.ค่าใช้จ่าย(แยกกลุ่ม)'!C31</f>
        <v>9924.7788758573333</v>
      </c>
      <c r="C94" s="382">
        <f>+'10.ค่าใช้จ่าย(แยกกลุ่ม)'!D31</f>
        <v>38.927964866961666</v>
      </c>
      <c r="D94" s="382">
        <f>+'10.ค่าใช้จ่าย(แยกกลุ่ม)'!E31</f>
        <v>1179.9741814249778</v>
      </c>
      <c r="E94" s="382">
        <f>+'10.ค่าใช้จ่าย(แยกกลุ่ม)'!F31</f>
        <v>344.53930183695206</v>
      </c>
      <c r="F94" s="382">
        <f>+'10.ค่าใช้จ่าย(แยกกลุ่ม)'!G31</f>
        <v>587.54444057867954</v>
      </c>
      <c r="G94" s="385">
        <f>+'10.ค่าใช้จ่าย(แยกกลุ่ม)'!H31</f>
        <v>685.12720280899418</v>
      </c>
      <c r="H94" s="382">
        <f>+'10.ค่าใช้จ่าย(แยกกลุ่ม)'!I31</f>
        <v>209.77154382965014</v>
      </c>
      <c r="I94" s="382">
        <f>+'10.ค่าใช้จ่าย(แยกกลุ่ม)'!J31</f>
        <v>146.56737249577304</v>
      </c>
      <c r="J94" s="382">
        <f>+'10.ค่าใช้จ่าย(แยกกลุ่ม)'!K31</f>
        <v>348.68361652502597</v>
      </c>
      <c r="K94" s="385">
        <f>+'10.ค่าใช้จ่าย(แยกกลุ่ม)'!L31</f>
        <v>123.57744184751165</v>
      </c>
      <c r="L94" s="382">
        <f>+'10.ค่าใช้จ่าย(แยกกลุ่ม)'!M31</f>
        <v>4.9795133776787077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1.388337240527936E-2</v>
      </c>
      <c r="O94" s="15">
        <f>+'10.ค่าใช้จ่าย(แยกกลุ่ม)'!AB31</f>
        <v>0.2988491953457586</v>
      </c>
      <c r="P94" s="15">
        <f>+'10.ค่าใช้จ่าย(แยกกลุ่ม)'!AC31</f>
        <v>-5.1131081491426797E-2</v>
      </c>
      <c r="Q94" s="15">
        <f>+'10.ค่าใช้จ่าย(แยกกลุ่ม)'!AD31</f>
        <v>-0.34535542883932346</v>
      </c>
      <c r="R94" s="15">
        <f>+'10.ค่าใช้จ่าย(แยกกลุ่ม)'!AE31</f>
        <v>-2.9734936312750922E-2</v>
      </c>
      <c r="S94" s="15">
        <f>+'10.ค่าใช้จ่าย(แยกกลุ่ม)'!AF31</f>
        <v>0.3134888994468279</v>
      </c>
      <c r="T94" s="15">
        <f>+'10.ค่าใช้จ่าย(แยกกลุ่ม)'!AG31</f>
        <v>-0.54543210404191145</v>
      </c>
      <c r="U94" s="15">
        <f>+'10.ค่าใช้จ่าย(แยกกลุ่ม)'!AH31</f>
        <v>4.4013951469336232E-2</v>
      </c>
      <c r="V94" s="15">
        <f>+'10.ค่าใช้จ่าย(แยกกลุ่ม)'!AI31</f>
        <v>0.17373938700926059</v>
      </c>
      <c r="W94" s="15">
        <f>+'10.ค่าใช้จ่าย(แยกกลุ่ม)'!AJ31</f>
        <v>1.9641400983242838</v>
      </c>
      <c r="X94" s="15">
        <f>+'10.ค่าใช้จ่าย(แยกกลุ่ม)'!AK31</f>
        <v>-0.98630475900648162</v>
      </c>
    </row>
    <row r="95" spans="1:24">
      <c r="A95" s="255" t="str">
        <f>+'10.ค่าใช้จ่าย(แยกกลุ่ม)'!B32</f>
        <v>ไชยวาน,รพช.</v>
      </c>
      <c r="B95" s="382">
        <f>+'10.ค่าใช้จ่าย(แยกกลุ่ม)'!C32</f>
        <v>9954.9362713718965</v>
      </c>
      <c r="C95" s="382">
        <f>+'10.ค่าใช้จ่าย(แยกกลุ่ม)'!D32</f>
        <v>12.182492019167881</v>
      </c>
      <c r="D95" s="382">
        <f>+'10.ค่าใช้จ่าย(แยกกลุ่ม)'!E32</f>
        <v>989.43912280969721</v>
      </c>
      <c r="E95" s="382">
        <f>+'10.ค่าใช้จ่าย(แยกกลุ่ม)'!F32</f>
        <v>457.10196052838035</v>
      </c>
      <c r="F95" s="382">
        <f>+'10.ค่าใช้จ่าย(แยกกลุ่ม)'!G32</f>
        <v>694.37696743653862</v>
      </c>
      <c r="G95" s="382">
        <f>+'10.ค่าใช้จ่าย(แยกกลุ่ม)'!H32</f>
        <v>380.5547308039985</v>
      </c>
      <c r="H95" s="382">
        <f>+'10.ค่าใช้จ่าย(แยกกลุ่ม)'!I32</f>
        <v>422.04869869737814</v>
      </c>
      <c r="I95" s="382">
        <f>+'10.ค่าใช้จ่าย(แยกกลุ่ม)'!J32</f>
        <v>79.921906568374098</v>
      </c>
      <c r="J95" s="382">
        <f>+'10.ค่าใช้จ่าย(แยกกลุ่ม)'!K32</f>
        <v>254.62996377209046</v>
      </c>
      <c r="K95" s="385">
        <f>+'10.ค่าใช้จ่าย(แยกกลุ่ม)'!L32</f>
        <v>164.50482793478696</v>
      </c>
      <c r="L95" s="382">
        <f>+'10.ค่าใช้จ่าย(แยกกลุ่ม)'!M32</f>
        <v>22.278289776064582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1.6964154581861998E-2</v>
      </c>
      <c r="O95" s="15">
        <f>+'10.ค่าใช้จ่าย(แยกกลุ่ม)'!AB32</f>
        <v>-0.59352563098330469</v>
      </c>
      <c r="P95" s="15">
        <f>+'10.ค่าใช้จ่าย(แยกกลุ่ม)'!AC32</f>
        <v>-0.20434866697106607</v>
      </c>
      <c r="Q95" s="15">
        <f>+'10.ค่าใช้จ่าย(แยกกลุ่ม)'!AD32</f>
        <v>-0.13147987666029326</v>
      </c>
      <c r="R95" s="15">
        <f>+'10.ค่าใช้จ่าย(แยกกลุ่ม)'!AE32</f>
        <v>0.14668723929922234</v>
      </c>
      <c r="S95" s="15">
        <f>+'10.ค่าใช้จ่าย(แยกกลุ่ม)'!AF32</f>
        <v>-0.27042100723246032</v>
      </c>
      <c r="T95" s="15">
        <f>+'10.ค่าใช้จ่าย(แยกกลุ่ม)'!AG32</f>
        <v>-8.5434633047690514E-2</v>
      </c>
      <c r="U95" s="15">
        <f>+'10.ค่าใช้จ่าย(แยกกลุ่ม)'!AH32</f>
        <v>-0.43070832160945161</v>
      </c>
      <c r="V95" s="15">
        <f>+'10.ค่าใช้จ่าย(แยกกลุ่ม)'!AI32</f>
        <v>-0.14286417993891309</v>
      </c>
      <c r="W95" s="15">
        <f>+'10.ค่าใช้จ่าย(แยกกลุ่ม)'!AJ32</f>
        <v>2.9458282155664919</v>
      </c>
      <c r="X95" s="15">
        <f>+'10.ค่าใช้จ่าย(แยกกลุ่ม)'!AK32</f>
        <v>-0.93872763776992341</v>
      </c>
    </row>
    <row r="96" spans="1:24">
      <c r="A96" s="255" t="str">
        <f>+'10.ค่าใช้จ่าย(แยกกลุ่ม)'!B33</f>
        <v>สร้างคอม,รพช.</v>
      </c>
      <c r="B96" s="382">
        <f>+'10.ค่าใช้จ่าย(แยกกลุ่ม)'!C33</f>
        <v>9509.3425565600046</v>
      </c>
      <c r="C96" s="382">
        <f>+'10.ค่าใช้จ่าย(แยกกลุ่ม)'!D33</f>
        <v>19.53985810341139</v>
      </c>
      <c r="D96" s="382">
        <f>+'10.ค่าใช้จ่าย(แยกกลุ่ม)'!E33</f>
        <v>1045.8784424303583</v>
      </c>
      <c r="E96" s="382">
        <f>+'10.ค่าใช้จ่าย(แยกกลุ่ม)'!F33</f>
        <v>526.21747865878592</v>
      </c>
      <c r="F96" s="382">
        <f>+'10.ค่าใช้จ่าย(แยกกลุ่ม)'!G33</f>
        <v>239.37357419190167</v>
      </c>
      <c r="G96" s="382">
        <f>+'10.ค่าใช้จ่าย(แยกกลุ่ม)'!H33</f>
        <v>305.16862764448967</v>
      </c>
      <c r="H96" s="382">
        <f>+'10.ค่าใช้จ่าย(แยกกลุ่ม)'!I33</f>
        <v>581.86320581481482</v>
      </c>
      <c r="I96" s="382">
        <f>+'10.ค่าใช้จ่าย(แยกกลุ่ม)'!J33</f>
        <v>94.583688142264677</v>
      </c>
      <c r="J96" s="385">
        <f>+'10.ค่าใช้จ่าย(แยกกลุ่ม)'!K33</f>
        <v>370.68881434313386</v>
      </c>
      <c r="K96" s="382">
        <f>+'10.ค่าใช้จ่าย(แยกกลุ่ม)'!L33</f>
        <v>79.706458679288147</v>
      </c>
      <c r="L96" s="382">
        <f>+'10.ค่าใช้จ่าย(แยกกลุ่ม)'!M33</f>
        <v>0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-2.8556260930372886E-2</v>
      </c>
      <c r="O96" s="15">
        <f>+'10.ค่าใช้จ่าย(แยกกลุ่ม)'!AB33</f>
        <v>-0.34804377620249727</v>
      </c>
      <c r="P96" s="15">
        <f>+'10.ค่าใช้จ่าย(แยกกลุ่ม)'!AC33</f>
        <v>-0.15896333819620823</v>
      </c>
      <c r="Q96" s="15">
        <f>+'10.ค่าใช้จ่าย(แยกกลุ่ม)'!AD33</f>
        <v>-1.564006858764318E-4</v>
      </c>
      <c r="R96" s="15">
        <f>+'10.ค่าใช้จ่าย(แยกกลุ่ม)'!AE33</f>
        <v>-0.6047008529608443</v>
      </c>
      <c r="S96" s="15">
        <f>+'10.ค่าใช้จ่าย(แยกกลุ่ม)'!AF33</f>
        <v>-0.41494717590098662</v>
      </c>
      <c r="T96" s="15">
        <f>+'10.ค่าใช้จ่าย(แยกกลุ่ม)'!AG33</f>
        <v>0.26087804081500687</v>
      </c>
      <c r="U96" s="15">
        <f>+'10.ค่าใช้จ่าย(แยกกลุ่ม)'!AH33</f>
        <v>-0.32627099523942837</v>
      </c>
      <c r="V96" s="15">
        <f>+'10.ค่าใช้จ่าย(แยกกลุ่ม)'!AI33</f>
        <v>0.24781332158481784</v>
      </c>
      <c r="W96" s="15">
        <f>+'10.ค่าใช้จ่าย(แยกกลุ่ม)'!AJ33</f>
        <v>0.91184658570809363</v>
      </c>
      <c r="X96" s="15">
        <f>+'10.ค่าใช้จ่าย(แยกกลุ่ม)'!AK33</f>
        <v>-0.99999999999999989</v>
      </c>
    </row>
    <row r="97" spans="1:24">
      <c r="A97" s="255" t="str">
        <f>+'10.ค่าใช้จ่าย(แยกกลุ่ม)'!B34</f>
        <v>พิบูลย์รักษ์,รพช.</v>
      </c>
      <c r="B97" s="382">
        <f>+'10.ค่าใช้จ่าย(แยกกลุ่ม)'!C34</f>
        <v>10502.625205341594</v>
      </c>
      <c r="C97" s="382">
        <f>+'10.ค่าใช้จ่าย(แยกกลุ่ม)'!D34</f>
        <v>0</v>
      </c>
      <c r="D97" s="382">
        <f>+'10.ค่าใช้จ่าย(แยกกลุ่ม)'!E34</f>
        <v>945.64290197165633</v>
      </c>
      <c r="E97" s="382">
        <f>+'10.ค่าใช้จ่าย(แยกกลุ่ม)'!F34</f>
        <v>440.61140989186464</v>
      </c>
      <c r="F97" s="385">
        <f>+'10.ค่าใช้จ่าย(แยกกลุ่ม)'!G34</f>
        <v>845.76177634018518</v>
      </c>
      <c r="G97" s="385">
        <f>+'10.ค่าใช้จ่าย(แยกกลุ่ม)'!H34</f>
        <v>694.46924290919981</v>
      </c>
      <c r="H97" s="382">
        <f>+'10.ค่าใช้จ่าย(แยกกลุ่ม)'!I34</f>
        <v>461.62041389338265</v>
      </c>
      <c r="I97" s="382">
        <f>+'10.ค่าใช้จ่าย(แยกกลุ่ม)'!J34</f>
        <v>147.04212828437431</v>
      </c>
      <c r="J97" s="382">
        <f>+'10.ค่าใช้จ่าย(แยกกลุ่ม)'!K34</f>
        <v>297.67577822948238</v>
      </c>
      <c r="K97" s="382">
        <f>+'10.ค่าใช้จ่าย(แยกกลุ่ม)'!L34</f>
        <v>4.2798074236112968E-2</v>
      </c>
      <c r="L97" s="382">
        <f>+'10.ค่าใช้จ่าย(แยกกลุ่ม)'!M34</f>
        <v>445.71351811481145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7.2914288116124854E-2</v>
      </c>
      <c r="O97" s="15">
        <f>+'10.ค่าใช้จ่าย(แยกกลุ่ม)'!AB34</f>
        <v>-1.0000000000000002</v>
      </c>
      <c r="P97" s="15">
        <f>+'10.ค่าใช้จ่าย(แยกกลุ่ม)'!AC34</f>
        <v>-0.23956712628614107</v>
      </c>
      <c r="Q97" s="15">
        <f>+'10.ค่าใช้จ่าย(แยกกลุ่ม)'!AD34</f>
        <v>-0.16281287522413787</v>
      </c>
      <c r="R97" s="15">
        <f>+'10.ค่าใช้จ่าย(แยกกลุ่ม)'!AE34</f>
        <v>0.39668261174715402</v>
      </c>
      <c r="S97" s="15">
        <f>+'10.ค่าใช้จ่าย(แยกกลุ่ม)'!AF34</f>
        <v>0.33139895457162516</v>
      </c>
      <c r="T97" s="15">
        <f>+'10.ค่าใช้จ่าย(แยกกลุ่ม)'!AG34</f>
        <v>3.1594583305646071E-4</v>
      </c>
      <c r="U97" s="15">
        <f>+'10.ค่าใช้จ่าย(แยกกลุ่ม)'!AH34</f>
        <v>4.7395684104645966E-2</v>
      </c>
      <c r="V97" s="15">
        <f>+'10.ค่าใช้จ่าย(แยกกลุ่ม)'!AI34</f>
        <v>2.0367143963596532E-3</v>
      </c>
      <c r="W97" s="15">
        <f>+'10.ค่าใช้จ่าย(แยกกลุ่ม)'!AJ34</f>
        <v>-0.99897344138155186</v>
      </c>
      <c r="X97" s="15">
        <f>+'10.ค่าใช้จ่าย(แยกกลุ่ม)'!AK34</f>
        <v>0.22585352858251301</v>
      </c>
    </row>
    <row r="98" spans="1:24">
      <c r="A98" s="255" t="str">
        <f>+'10.ค่าใช้จ่าย(แยกกลุ่ม)'!B66</f>
        <v>ศรีธาตุ,รพช.</v>
      </c>
      <c r="B98" s="382">
        <f>+'10.ค่าใช้จ่าย(แยกกลุ่ม)'!C66</f>
        <v>9439.7987730916229</v>
      </c>
      <c r="C98" s="382">
        <f>+'10.ค่าใช้จ่าย(แยกกลุ่ม)'!D66</f>
        <v>26.855820165507382</v>
      </c>
      <c r="D98" s="382">
        <f>+'10.ค่าใช้จ่าย(แยกกลุ่ม)'!E66</f>
        <v>1306.6431817526147</v>
      </c>
      <c r="E98" s="382">
        <f>+'10.ค่าใช้จ่าย(แยกกลุ่ม)'!F66</f>
        <v>716.31369845647737</v>
      </c>
      <c r="F98" s="382">
        <f>+'10.ค่าใช้จ่าย(แยกกลุ่ม)'!G66</f>
        <v>715.93336421093272</v>
      </c>
      <c r="G98" s="382">
        <f>+'10.ค่าใช้จ่าย(แยกกลุ่ม)'!H66</f>
        <v>356.60562561628825</v>
      </c>
      <c r="H98" s="382">
        <f>+'10.ค่าใช้จ่าย(แยกกลุ่ม)'!I66</f>
        <v>152.51279942456333</v>
      </c>
      <c r="I98" s="382">
        <f>+'10.ค่าใช้จ่าย(แยกกลุ่ม)'!J66</f>
        <v>224.47618732352794</v>
      </c>
      <c r="J98" s="382">
        <f>+'10.ค่าใช้จ่าย(แยกกลุ่ม)'!K66</f>
        <v>265.05715761741561</v>
      </c>
      <c r="K98" s="382">
        <f>+'10.ค่าใช้จ่าย(แยกกลุ่ม)'!L66</f>
        <v>13.18212271136515</v>
      </c>
      <c r="L98" s="385">
        <f>+'10.ค่าใช้จ่าย(แยกกลุ่ม)'!M66</f>
        <v>869.02485209081226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-1.5780739206670166E-2</v>
      </c>
      <c r="O98" s="15">
        <f>+'10.ค่าใช้จ่าย(แยกกลุ่ม)'!AB66</f>
        <v>-0.1660839364806892</v>
      </c>
      <c r="P98" s="15">
        <f>+'10.ค่าใช้จ่าย(แยกกลุ่ม)'!AC66</f>
        <v>-0.16307048067950075</v>
      </c>
      <c r="Q98" s="15">
        <f>+'10.ค่าใช้จ่าย(แยกกลุ่ม)'!AD66</f>
        <v>0.22806433181560648</v>
      </c>
      <c r="R98" s="15">
        <f>+'10.ค่าใช้จ่าย(แยกกลุ่ม)'!AE66</f>
        <v>-0.14322584978916031</v>
      </c>
      <c r="S98" s="15">
        <f>+'10.ค่าใช้จ่าย(แยกกลุ่ม)'!AF66</f>
        <v>-0.41320409867613395</v>
      </c>
      <c r="T98" s="15">
        <f>+'10.ค่าใช้จ่าย(แยกกลุ่ม)'!AG66</f>
        <v>-0.84449407050540726</v>
      </c>
      <c r="U98" s="15">
        <f>+'10.ค่าใช้จ่าย(แยกกลุ่ม)'!AH66</f>
        <v>-0.28904222646091476</v>
      </c>
      <c r="V98" s="15">
        <f>+'10.ค่าใช้จ่าย(แยกกลุ่ม)'!AI66</f>
        <v>-0.10365369021347685</v>
      </c>
      <c r="W98" s="15">
        <f>+'10.ค่าใช้จ่าย(แยกกลุ่ม)'!AJ66</f>
        <v>-0.80104272141097299</v>
      </c>
      <c r="X98" s="15">
        <f>+'10.ค่าใช้จ่าย(แยกกลุ่ม)'!AK66</f>
        <v>1.344935730796434</v>
      </c>
    </row>
    <row r="99" spans="1:24">
      <c r="A99" s="255" t="str">
        <f>+'10.ค่าใช้จ่าย(แยกกลุ่ม)'!B79</f>
        <v>โนนสะอาด,รพช.</v>
      </c>
      <c r="B99" s="382">
        <f>+'10.ค่าใช้จ่าย(แยกกลุ่ม)'!C79</f>
        <v>9408.034343305073</v>
      </c>
      <c r="C99" s="382">
        <f>+'10.ค่าใช้จ่าย(แยกกลุ่ม)'!D79</f>
        <v>8.307247337019616</v>
      </c>
      <c r="D99" s="382">
        <f>+'10.ค่าใช้จ่าย(แยกกลุ่ม)'!E79</f>
        <v>1203.6085220613134</v>
      </c>
      <c r="E99" s="382">
        <f>+'10.ค่าใช้จ่าย(แยกกลุ่ม)'!F79</f>
        <v>475.37632058586496</v>
      </c>
      <c r="F99" s="382">
        <f>+'10.ค่าใช้จ่าย(แยกกลุ่ม)'!G79</f>
        <v>679.18137201117895</v>
      </c>
      <c r="G99" s="382">
        <f>+'10.ค่าใช้จ่าย(แยกกลุ่ม)'!H79</f>
        <v>387.01758411504966</v>
      </c>
      <c r="H99" s="382">
        <f>+'10.ค่าใช้จ่าย(แยกกลุ่ม)'!I79</f>
        <v>822.06235525351042</v>
      </c>
      <c r="I99" s="382">
        <f>+'10.ค่าใช้จ่าย(แยกกลุ่ม)'!J79</f>
        <v>46.532631072125284</v>
      </c>
      <c r="J99" s="382">
        <f>+'10.ค่าใช้จ่าย(แยกกลุ่ม)'!K79</f>
        <v>313.34487085810969</v>
      </c>
      <c r="K99" s="382">
        <f>+'10.ค่าใช้จ่าย(แยกกลุ่ม)'!L79</f>
        <v>62.788435513077339</v>
      </c>
      <c r="L99" s="382">
        <f>+'10.ค่าใช้จ่าย(แยกกลุ่ม)'!M79</f>
        <v>30.050170048332376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-0.12405093347901004</v>
      </c>
      <c r="O99" s="15">
        <f>+'10.ค่าใช้จ่าย(แยกกลุ่ม)'!AB79</f>
        <v>-0.81072412976773645</v>
      </c>
      <c r="P99" s="15">
        <f>+'10.ค่าใช้จ่าย(แยกกลุ่ม)'!AC79</f>
        <v>-0.30202774608057015</v>
      </c>
      <c r="Q99" s="15">
        <f>+'10.ค่าใช้จ่าย(แยกกลุ่ม)'!AD79</f>
        <v>-0.38413463074122217</v>
      </c>
      <c r="R99" s="15">
        <f>+'10.ค่าใช้จ่าย(แยกกลุ่ม)'!AE79</f>
        <v>0.14191110498335674</v>
      </c>
      <c r="S99" s="15">
        <f>+'10.ค่าใช้จ่าย(แยกกลุ่ม)'!AF79</f>
        <v>-0.38280243206913672</v>
      </c>
      <c r="T99" s="15">
        <f>+'10.ค่าใช้จ่าย(แยกกลุ่ม)'!AG79</f>
        <v>2.3136666574956045E-2</v>
      </c>
      <c r="U99" s="15">
        <f>+'10.ค่าใช้จ่าย(แยกกลุ่ม)'!AH79</f>
        <v>-0.78617848221553865</v>
      </c>
      <c r="V99" s="15">
        <f>+'10.ค่าใช้จ่าย(แยกกลุ่ม)'!AI79</f>
        <v>-0.11641585023503195</v>
      </c>
      <c r="W99" s="15">
        <f>+'10.ค่าใช้จ่าย(แยกกลุ่ม)'!AJ79</f>
        <v>-0.32274823272261538</v>
      </c>
      <c r="X99" s="15">
        <f>+'10.ค่าใช้จ่าย(แยกกลุ่ม)'!AK79</f>
        <v>-0.95793572879849365</v>
      </c>
    </row>
    <row r="100" spans="1:24">
      <c r="A100" s="255" t="str">
        <f>+'10.ค่าใช้จ่าย(แยกกลุ่ม)'!B88</f>
        <v>กุดจับ,รพช.</v>
      </c>
      <c r="B100" s="382">
        <f>+'10.ค่าใช้จ่าย(แยกกลุ่ม)'!C88</f>
        <v>7920.7083932195255</v>
      </c>
      <c r="C100" s="382">
        <f>+'10.ค่าใช้จ่าย(แยกกลุ่ม)'!D88</f>
        <v>6.7963183285642055</v>
      </c>
      <c r="D100" s="382">
        <f>+'10.ค่าใช้จ่าย(แยกกลุ่ม)'!E88</f>
        <v>1214.5967244144731</v>
      </c>
      <c r="E100" s="382">
        <f>+'10.ค่าใช้จ่าย(แยกกลุ่ม)'!F88</f>
        <v>353.38833228331669</v>
      </c>
      <c r="F100" s="382">
        <f>+'10.ค่าใช้จ่าย(แยกกลุ่ม)'!G88</f>
        <v>473.87072418809248</v>
      </c>
      <c r="G100" s="382">
        <f>+'10.ค่าใช้จ่าย(แยกกลุ่ม)'!H88</f>
        <v>535.572387402039</v>
      </c>
      <c r="H100" s="382">
        <f>+'10.ค่าใช้จ่าย(แยกกลุ่ม)'!I88</f>
        <v>1405.0479302026042</v>
      </c>
      <c r="I100" s="382">
        <f>+'10.ค่าใช้จ่าย(แยกกลุ่ม)'!J88</f>
        <v>131.11960798825308</v>
      </c>
      <c r="J100" s="382">
        <f>+'10.ค่าใช้จ่าย(แยกกลุ่ม)'!K88</f>
        <v>269.8532899208974</v>
      </c>
      <c r="K100" s="382">
        <f>+'10.ค่าใช้จ่าย(แยกกลุ่ม)'!L88</f>
        <v>2.3032058366414558</v>
      </c>
      <c r="L100" s="382">
        <f>+'10.ค่าใช้จ่าย(แยกกลุ่ม)'!M88</f>
        <v>101.06811353364706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-6.086015498793769E-2</v>
      </c>
      <c r="O100" s="15">
        <f>+'10.ค่าใช้จ่าย(แยกกลุ่ม)'!AB88</f>
        <v>-0.26582644391183896</v>
      </c>
      <c r="P100" s="15">
        <f>+'10.ค่าใช้จ่าย(แยกกลุ่ม)'!AC88</f>
        <v>1.1172338354641161E-2</v>
      </c>
      <c r="Q100" s="15">
        <f>+'10.ค่าใช้จ่าย(แยกกลุ่ม)'!AD88</f>
        <v>-0.29086284739270979</v>
      </c>
      <c r="R100" s="15">
        <f>+'10.ค่าใช้จ่าย(แยกกลุ่ม)'!AE88</f>
        <v>-0.37522295369798608</v>
      </c>
      <c r="S100" s="15">
        <f>+'10.ค่าใช้จ่าย(แยกกลุ่ม)'!AF88</f>
        <v>-0.30472652477595086</v>
      </c>
      <c r="T100" s="15">
        <f>+'10.ค่าใช้จ่าย(แยกกลุ่ม)'!AG88</f>
        <v>0.58207982117870738</v>
      </c>
      <c r="U100" s="15">
        <f>+'10.ค่าใช้จ่าย(แยกกลุ่ม)'!AH88</f>
        <v>0.21280962533442743</v>
      </c>
      <c r="V100" s="15">
        <f>+'10.ค่าใช้จ่าย(แยกกลุ่ม)'!AI88</f>
        <v>-9.4424550076462208E-2</v>
      </c>
      <c r="W100" s="15">
        <f>+'10.ค่าใช้จ่าย(แยกกลุ่ม)'!AJ88</f>
        <v>-0.91624994438006402</v>
      </c>
      <c r="X100" s="15">
        <f>+'10.ค่าใช้จ่าย(แยกกลุ่ม)'!AK88</f>
        <v>-0.38804375280925507</v>
      </c>
    </row>
    <row r="101" spans="1:24">
      <c r="A101" s="255" t="str">
        <f>+'10.ค่าใช้จ่าย(แยกกลุ่ม)'!B89</f>
        <v>หนองวัวซอ,รพช.</v>
      </c>
      <c r="B101" s="382">
        <f>+'10.ค่าใช้จ่าย(แยกกลุ่ม)'!C89</f>
        <v>8335.5037212282605</v>
      </c>
      <c r="C101" s="382">
        <f>+'10.ค่าใช้จ่าย(แยกกลุ่ม)'!D89</f>
        <v>8.5475881587738112</v>
      </c>
      <c r="D101" s="382">
        <f>+'10.ค่าใช้จ่าย(แยกกลุ่ม)'!E89</f>
        <v>1068.8722578227275</v>
      </c>
      <c r="E101" s="382">
        <f>+'10.ค่าใช้จ่าย(แยกกลุ่ม)'!F89</f>
        <v>501.68449053930442</v>
      </c>
      <c r="F101" s="382">
        <f>+'10.ค่าใช้จ่าย(แยกกลุ่ม)'!G89</f>
        <v>691.51207549217042</v>
      </c>
      <c r="G101" s="382">
        <f>+'10.ค่าใช้จ่าย(แยกกลุ่ม)'!H89</f>
        <v>550.44209833338471</v>
      </c>
      <c r="H101" s="382">
        <f>+'10.ค่าใช้จ่าย(แยกกลุ่ม)'!I89</f>
        <v>338.22999668516729</v>
      </c>
      <c r="I101" s="382">
        <f>+'10.ค่าใช้จ่าย(แยกกลุ่ม)'!J89</f>
        <v>135.81581884274038</v>
      </c>
      <c r="J101" s="382">
        <f>+'10.ค่าใช้จ่าย(แยกกลุ่ม)'!K89</f>
        <v>233.49846651214312</v>
      </c>
      <c r="K101" s="382">
        <f>+'10.ค่าใช้จ่าย(แยกกลุ่ม)'!L89</f>
        <v>1.9184849113269949E-2</v>
      </c>
      <c r="L101" s="382">
        <f>+'10.ค่าใช้จ่าย(แยกกลุ่ม)'!M89</f>
        <v>6.8991668926566936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-1.1678844337576731E-2</v>
      </c>
      <c r="O101" s="15">
        <f>+'10.ค่าใช้จ่าย(แยกกลุ่ม)'!AB89</f>
        <v>-7.6645193600021755E-2</v>
      </c>
      <c r="P101" s="15">
        <f>+'10.ค่าใช้จ่าย(แยกกลุ่ม)'!AC89</f>
        <v>-0.11014574745700399</v>
      </c>
      <c r="Q101" s="15">
        <f>+'10.ค่าใช้จ่าย(แยกกลุ่ม)'!AD89</f>
        <v>6.7200261808892416E-3</v>
      </c>
      <c r="R101" s="15">
        <f>+'10.ค่าใช้จ่าย(แยกกลุ่ม)'!AE89</f>
        <v>-8.8272708240392406E-2</v>
      </c>
      <c r="S101" s="15">
        <f>+'10.ค่าใช้จ่าย(แยกกลุ่ม)'!AF89</f>
        <v>-0.28542284923553707</v>
      </c>
      <c r="T101" s="15">
        <f>+'10.ค่าใช้จ่าย(แยกกลุ่ม)'!AG89</f>
        <v>-0.61915402231453898</v>
      </c>
      <c r="U101" s="15">
        <f>+'10.ค่าใช้จ่าย(แยกกลุ่ม)'!AH89</f>
        <v>0.25624790138107706</v>
      </c>
      <c r="V101" s="15">
        <f>+'10.ค่าใช้จ่าย(แยกกลุ่ม)'!AI89</f>
        <v>-0.21642430622145459</v>
      </c>
      <c r="W101" s="15">
        <f>+'10.ค่าใช้จ่าย(แยกกลุ่ม)'!AJ89</f>
        <v>-0.99930239314492209</v>
      </c>
      <c r="X101" s="15">
        <f>+'10.ค่าใช้จ่าย(แยกกลุ่ม)'!AK89</f>
        <v>-0.95822630765768413</v>
      </c>
    </row>
    <row r="102" spans="1:24">
      <c r="A102" s="255" t="str">
        <f>+'10.ค่าใช้จ่าย(แยกกลุ่ม)'!B90</f>
        <v>วังสามหมอ,รพช.</v>
      </c>
      <c r="B102" s="382">
        <f>+'10.ค่าใช้จ่าย(แยกกลุ่ม)'!C90</f>
        <v>7997.8740271199549</v>
      </c>
      <c r="C102" s="382">
        <f>+'10.ค่าใช้จ่าย(แยกกลุ่ม)'!D90</f>
        <v>0</v>
      </c>
      <c r="D102" s="385">
        <f>+'10.ค่าใช้จ่าย(แยกกลุ่ม)'!E90</f>
        <v>1351.6109950700125</v>
      </c>
      <c r="E102" s="382">
        <f>+'10.ค่าใช้จ่าย(แยกกลุ่ม)'!F90</f>
        <v>569.15464331813052</v>
      </c>
      <c r="F102" s="382">
        <f>+'10.ค่าใช้จ่าย(แยกกลุ่ม)'!G90</f>
        <v>876.33031729286051</v>
      </c>
      <c r="G102" s="385">
        <f>+'10.ค่าใช้จ่าย(แยกกลุ่ม)'!H90</f>
        <v>1300.1740802597419</v>
      </c>
      <c r="H102" s="385">
        <f>+'10.ค่าใช้จ่าย(แยกกลุ่ม)'!I90</f>
        <v>1971.1874740064125</v>
      </c>
      <c r="I102" s="385">
        <f>+'10.ค่าใช้จ่าย(แยกกลุ่ม)'!J90</f>
        <v>169.38877520530446</v>
      </c>
      <c r="J102" s="382">
        <f>+'10.ค่าใช้จ่าย(แยกกลุ่ม)'!K90</f>
        <v>306.2804062553393</v>
      </c>
      <c r="K102" s="382">
        <f>+'10.ค่าใช้จ่าย(แยกกลุ่ม)'!L90</f>
        <v>10.220434872015433</v>
      </c>
      <c r="L102" s="382">
        <f>+'10.ค่าใช้จ่าย(แยกกลุ่ม)'!M90</f>
        <v>237.59743014654677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-5.1710806487298061E-2</v>
      </c>
      <c r="O102" s="15">
        <f>+'10.ค่าใช้จ่าย(แยกกลุ่ม)'!AB90</f>
        <v>-1</v>
      </c>
      <c r="P102" s="15">
        <f>+'10.ค่าใช้จ่าย(แยกกลุ่ม)'!AC90</f>
        <v>0.12523903857030866</v>
      </c>
      <c r="Q102" s="15">
        <f>+'10.ค่าใช้จ่าย(แยกกลุ่ม)'!AD90</f>
        <v>0.14211100448063985</v>
      </c>
      <c r="R102" s="15">
        <f>+'10.ค่าใช้จ่าย(แยกกลุ่ม)'!AE90</f>
        <v>0.15540175680027388</v>
      </c>
      <c r="S102" s="15">
        <f>+'10.ค่าใช้จ่าย(แยกกลุ่ม)'!AF90</f>
        <v>0.68786997321397192</v>
      </c>
      <c r="T102" s="15">
        <f>+'10.ค่าใช้จ่าย(แยกกลุ่ม)'!AG90</f>
        <v>1.2195512760451401</v>
      </c>
      <c r="U102" s="15">
        <f>+'10.ค่าใช้จ่าย(แยกกลุ่ม)'!AH90</f>
        <v>0.56678577784497153</v>
      </c>
      <c r="V102" s="15">
        <f>+'10.ค่าใช้จ่าย(แยกกลุ่ม)'!AI90</f>
        <v>2.7817807145304387E-2</v>
      </c>
      <c r="W102" s="15">
        <f>+'10.ค่าใช้จ่าย(แยกกลุ่ม)'!AJ90</f>
        <v>-0.62836062006538096</v>
      </c>
      <c r="X102" s="15">
        <f>+'10.ค่าใช้จ่าย(แยกกลุ่ม)'!AK90</f>
        <v>0.43862615627272389</v>
      </c>
    </row>
    <row r="103" spans="1:24">
      <c r="A103" s="255" t="str">
        <f>+'10.ค่าใช้จ่าย(แยกกลุ่ม)'!B91</f>
        <v>น้ำโสม,รพช.</v>
      </c>
      <c r="B103" s="385">
        <f>+'10.ค่าใช้จ่าย(แยกกลุ่ม)'!C91</f>
        <v>9629.3988153710379</v>
      </c>
      <c r="C103" s="382">
        <f>+'10.ค่าใช้จ่าย(แยกกลุ่ม)'!D91</f>
        <v>9.4718175642091484</v>
      </c>
      <c r="D103" s="382">
        <f>+'10.ค่าใช้จ่าย(แยกกลุ่ม)'!E91</f>
        <v>1250.2495778858356</v>
      </c>
      <c r="E103" s="382">
        <f>+'10.ค่าใช้จ่าย(แยกกลุ่ม)'!F91</f>
        <v>488.76284775110145</v>
      </c>
      <c r="F103" s="382">
        <f>+'10.ค่าใช้จ่าย(แยกกลุ่ม)'!G91</f>
        <v>637.96144375397978</v>
      </c>
      <c r="G103" s="382">
        <f>+'10.ค่าใช้จ่าย(แยกกลุ่ม)'!H91</f>
        <v>553.45097111391283</v>
      </c>
      <c r="H103" s="382">
        <f>+'10.ค่าใช้จ่าย(แยกกลุ่ม)'!I91</f>
        <v>353.35670312522103</v>
      </c>
      <c r="I103" s="382">
        <f>+'10.ค่าใช้จ่าย(แยกกลุ่ม)'!J91</f>
        <v>33.620121618635082</v>
      </c>
      <c r="J103" s="385">
        <f>+'10.ค่าใช้จ่าย(แยกกลุ่ม)'!K91</f>
        <v>401.09021221662886</v>
      </c>
      <c r="K103" s="382">
        <f>+'10.ค่าใช้จ่าย(แยกกลุ่ม)'!L91</f>
        <v>6.6223176857868893</v>
      </c>
      <c r="L103" s="385">
        <f>+'10.ค่าใช้จ่าย(แยกกลุ่ม)'!M91</f>
        <v>480.21380063261319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0.14173526685673718</v>
      </c>
      <c r="O103" s="15">
        <f>+'10.ค่าใช้จ่าย(แยกกลุ่ม)'!AB91</f>
        <v>2.3194860444806672E-2</v>
      </c>
      <c r="P103" s="15">
        <f>+'10.ค่าใช้จ่าย(แยกกลุ่ม)'!AC91</f>
        <v>4.0853942535676958E-2</v>
      </c>
      <c r="Q103" s="15">
        <f>+'10.ค่าใช้จ่าย(แยกกลุ่ม)'!AD91</f>
        <v>-1.9209570630157977E-2</v>
      </c>
      <c r="R103" s="15">
        <f>+'10.ค่าใช้จ่าย(แยกกลุ่ม)'!AE91</f>
        <v>-0.15887678614015635</v>
      </c>
      <c r="S103" s="15">
        <f>+'10.ค่าใช้จ่าย(แยกกลุ่ม)'!AF91</f>
        <v>-0.28151676766032235</v>
      </c>
      <c r="T103" s="15">
        <f>+'10.ค่าใช้จ่าย(แยกกลุ่ม)'!AG91</f>
        <v>-0.60212139552275967</v>
      </c>
      <c r="U103" s="15">
        <f>+'10.ค่าใช้จ่าย(แยกกลุ่ม)'!AH91</f>
        <v>-0.68902586173345115</v>
      </c>
      <c r="V103" s="15">
        <f>+'10.ค่าใช้จ่าย(แยกกลุ่ม)'!AI91</f>
        <v>0.34598117923435934</v>
      </c>
      <c r="W103" s="15">
        <f>+'10.ค่าใช้จ่าย(แยกกลุ่ม)'!AJ91</f>
        <v>-0.75919673973808344</v>
      </c>
      <c r="X103" s="15">
        <f>+'10.ค่าใช้จ่าย(แยกกลุ่ม)'!AK91</f>
        <v>1.9076414411010547</v>
      </c>
    </row>
    <row r="104" spans="1:24">
      <c r="A104" s="255" t="str">
        <f>+'10.ค่าใช้จ่าย(แยกกลุ่ม)'!B119</f>
        <v>หนองหาน,รพช.</v>
      </c>
      <c r="B104" s="382">
        <f>+'10.ค่าใช้จ่าย(แยกกลุ่ม)'!C119</f>
        <v>6881.2561749862707</v>
      </c>
      <c r="C104" s="382">
        <f>+'10.ค่าใช้จ่าย(แยกกลุ่ม)'!D119</f>
        <v>19.663721097132495</v>
      </c>
      <c r="D104" s="382">
        <f>+'10.ค่าใช้จ่าย(แยกกลุ่ม)'!E119</f>
        <v>1653.6293572752529</v>
      </c>
      <c r="E104" s="382">
        <f>+'10.ค่าใช้จ่าย(แยกกลุ่ม)'!F119</f>
        <v>743.87354374307552</v>
      </c>
      <c r="F104" s="382">
        <f>+'10.ค่าใช้จ่าย(แยกกลุ่ม)'!G119</f>
        <v>491.32619718572192</v>
      </c>
      <c r="G104" s="382">
        <f>+'10.ค่าใช้จ่าย(แยกกลุ่ม)'!H119</f>
        <v>338.12529651895261</v>
      </c>
      <c r="H104" s="385">
        <f>+'10.ค่าใช้จ่าย(แยกกลุ่ม)'!I119</f>
        <v>545.71136501013791</v>
      </c>
      <c r="I104" s="382">
        <f>+'10.ค่าใช้จ่าย(แยกกลุ่ม)'!J119</f>
        <v>441.36217118081697</v>
      </c>
      <c r="J104" s="382">
        <f>+'10.ค่าใช้จ่าย(แยกกลุ่ม)'!K119</f>
        <v>254.9866431508087</v>
      </c>
      <c r="K104" s="385">
        <f>+'10.ค่าใช้จ่าย(แยกกลุ่ม)'!L119</f>
        <v>162.97848780645384</v>
      </c>
      <c r="L104" s="382">
        <f>+'10.ค่าใช้จ่าย(แยกกลุ่ม)'!M119</f>
        <v>111.92034673691641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2.193036268770663E-2</v>
      </c>
      <c r="O104" s="15">
        <f>+'10.ค่าใช้จ่าย(แยกกลุ่ม)'!AB119</f>
        <v>8.2723052122525245E-2</v>
      </c>
      <c r="P104" s="15">
        <f>+'10.ค่าใช้จ่าย(แยกกลุ่ม)'!AC119</f>
        <v>5.935783718763514E-2</v>
      </c>
      <c r="Q104" s="15">
        <f>+'10.ค่าใช้จ่าย(แยกกลุ่ม)'!AD119</f>
        <v>9.7286554860330623E-2</v>
      </c>
      <c r="R104" s="15">
        <f>+'10.ค่าใช้จ่าย(แยกกลุ่ม)'!AE119</f>
        <v>-2.9427559627302893E-2</v>
      </c>
      <c r="S104" s="15">
        <f>+'10.ค่าใช้จ่าย(แยกกลุ่ม)'!AF119</f>
        <v>-0.20525430085183749</v>
      </c>
      <c r="T104" s="15">
        <f>+'10.ค่าใช้จ่าย(แยกกลุ่ม)'!AG119</f>
        <v>0.4911824698297888</v>
      </c>
      <c r="U104" s="15">
        <f>+'10.ค่าใช้จ่าย(แยกกลุ่ม)'!AH119</f>
        <v>-4.5570942472338637E-2</v>
      </c>
      <c r="V104" s="15">
        <f>+'10.ค่าใช้จ่าย(แยกกลุ่ม)'!AI119</f>
        <v>4.3257434685852768E-2</v>
      </c>
      <c r="W104" s="15">
        <f>+'10.ค่าใช้จ่าย(แยกกลุ่ม)'!AJ119</f>
        <v>2.7038998730901671</v>
      </c>
      <c r="X104" s="15">
        <f>+'10.ค่าใช้จ่าย(แยกกลุ่ม)'!AK119</f>
        <v>-0.18893481361023606</v>
      </c>
    </row>
    <row r="105" spans="1:24">
      <c r="A105" s="255" t="str">
        <f>+'10.ค่าใช้จ่าย(แยกกลุ่ม)'!B120</f>
        <v>บ้านผือ,รพช.</v>
      </c>
      <c r="B105" s="382">
        <f>+'10.ค่าใช้จ่าย(แยกกลุ่ม)'!C120</f>
        <v>5029.5062325516947</v>
      </c>
      <c r="C105" s="382">
        <f>+'10.ค่าใช้จ่าย(แยกกลุ่ม)'!D120</f>
        <v>9.9041137607456093</v>
      </c>
      <c r="D105" s="382">
        <f>+'10.ค่าใช้จ่าย(แยกกลุ่ม)'!E120</f>
        <v>1052.5990199572868</v>
      </c>
      <c r="E105" s="382">
        <f>+'10.ค่าใช้จ่าย(แยกกลุ่ม)'!F120</f>
        <v>587.55203346500446</v>
      </c>
      <c r="F105" s="382">
        <f>+'10.ค่าใช้จ่าย(แยกกลุ่ม)'!G120</f>
        <v>315.22316265859536</v>
      </c>
      <c r="G105" s="382">
        <f>+'10.ค่าใช้จ่าย(แยกกลุ่ม)'!H120</f>
        <v>281.39524976474468</v>
      </c>
      <c r="H105" s="382">
        <f>+'10.ค่าใช้จ่าย(แยกกลุ่ม)'!I120</f>
        <v>369.1978559454227</v>
      </c>
      <c r="I105" s="382">
        <f>+'10.ค่าใช้จ่าย(แยกกลุ่ม)'!J120</f>
        <v>410.21306455150693</v>
      </c>
      <c r="J105" s="382">
        <f>+'10.ค่าใช้จ่าย(แยกกลุ่ม)'!K120</f>
        <v>154.95717545785428</v>
      </c>
      <c r="K105" s="382">
        <f>+'10.ค่าใช้จ่าย(แยกกลุ่ม)'!L120</f>
        <v>6.9666963204211383</v>
      </c>
      <c r="L105" s="385">
        <f>+'10.ค่าใช้จ่าย(แยกกลุ่ม)'!M120</f>
        <v>271.09955130132164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-0.25307167795102631</v>
      </c>
      <c r="O105" s="15">
        <f>+'10.ค่าใช้จ่าย(แยกกลุ่ม)'!AB120</f>
        <v>-0.45466007035835387</v>
      </c>
      <c r="P105" s="15">
        <f>+'10.ค่าใช้จ่าย(แยกกลุ่ม)'!AC120</f>
        <v>-0.3256777788191102</v>
      </c>
      <c r="Q105" s="15">
        <f>+'10.ค่าใช้จ่าย(แยกกลุ่ม)'!AD120</f>
        <v>-0.13330302976244565</v>
      </c>
      <c r="R105" s="15">
        <f>+'10.ค่าใช้จ่าย(แยกกลุ่ม)'!AE120</f>
        <v>-0.37730388488138317</v>
      </c>
      <c r="S105" s="15">
        <f>+'10.ค่าใช้จ่าย(แยกกลุ่ม)'!AF120</f>
        <v>-0.33859528756459523</v>
      </c>
      <c r="T105" s="15">
        <f>+'10.ค่าใช้จ่าย(แยกกลุ่ม)'!AG120</f>
        <v>8.8508431088481446E-3</v>
      </c>
      <c r="U105" s="15">
        <f>+'10.ค่าใช้จ่าย(แยกกลุ่ม)'!AH120</f>
        <v>-0.11292971135709066</v>
      </c>
      <c r="V105" s="15">
        <f>+'10.ค่าใช้จ่าย(แยกกลุ่ม)'!AI120</f>
        <v>-0.36600512341850511</v>
      </c>
      <c r="W105" s="15">
        <f>+'10.ค่าใช้จ่าย(แยกกลุ่ม)'!AJ120</f>
        <v>-0.84167268966374731</v>
      </c>
      <c r="X105" s="15">
        <f>+'10.ค่าใช้จ่าย(แยกกลุ่ม)'!AK120</f>
        <v>0.96460620894289617</v>
      </c>
    </row>
    <row r="106" spans="1:24">
      <c r="A106" s="255" t="str">
        <f>+'10.ค่าใช้จ่าย(แยกกลุ่ม)'!B121</f>
        <v>เพ็ญ,รพช.</v>
      </c>
      <c r="B106" s="382">
        <f>+'10.ค่าใช้จ่าย(แยกกลุ่ม)'!C121</f>
        <v>6752.1562327080856</v>
      </c>
      <c r="C106" s="385">
        <f>+'10.ค่าใช้จ่าย(แยกกลุ่ม)'!D121</f>
        <v>28.700574198679028</v>
      </c>
      <c r="D106" s="382">
        <f>+'10.ค่าใช้จ่าย(แยกกลุ่ม)'!E121</f>
        <v>1580.6093570860537</v>
      </c>
      <c r="E106" s="382">
        <f>+'10.ค่าใช้จ่าย(แยกกลุ่ม)'!F121</f>
        <v>432.15189369371944</v>
      </c>
      <c r="F106" s="382">
        <f>+'10.ค่าใช้จ่าย(แยกกลุ่ม)'!G121</f>
        <v>272.39950894536588</v>
      </c>
      <c r="G106" s="382">
        <f>+'10.ค่าใช้จ่าย(แยกกลุ่ม)'!H121</f>
        <v>348.93328114211158</v>
      </c>
      <c r="H106" s="382">
        <f>+'10.ค่าใช้จ่าย(แยกกลุ่ม)'!I121</f>
        <v>536.55280884965021</v>
      </c>
      <c r="I106" s="382">
        <f>+'10.ค่าใช้จ่าย(แยกกลุ่ม)'!J121</f>
        <v>427.08109525374164</v>
      </c>
      <c r="J106" s="382">
        <f>+'10.ค่าใช้จ่าย(แยกกลุ่ม)'!K121</f>
        <v>292.99637499583326</v>
      </c>
      <c r="K106" s="382">
        <f>+'10.ค่าใช้จ่าย(แยกกลุ่ม)'!L121</f>
        <v>68.74100496673762</v>
      </c>
      <c r="L106" s="382">
        <f>+'10.ค่าใช้จ่าย(แยกกลุ่ม)'!M121</f>
        <v>18.376452996947574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2.7578239127538178E-3</v>
      </c>
      <c r="O106" s="15">
        <f>+'10.ค่าใช้จ่าย(แยกกลุ่ม)'!AB121</f>
        <v>0.58030990881956235</v>
      </c>
      <c r="P106" s="15">
        <f>+'10.ค่าใช้จ่าย(แยกกลุ่ม)'!AC121</f>
        <v>1.2579331997493632E-2</v>
      </c>
      <c r="Q106" s="15">
        <f>+'10.ค่าใช้จ่าย(แยกกลุ่ม)'!AD121</f>
        <v>-0.36253350237264248</v>
      </c>
      <c r="R106" s="15">
        <f>+'10.ค่าใช้จ่าย(แยกกลุ่ม)'!AE121</f>
        <v>-0.46189831181851104</v>
      </c>
      <c r="S106" s="15">
        <f>+'10.ค่าใช้จ่าย(แยกกลุ่ม)'!AF121</f>
        <v>-0.1798507022919362</v>
      </c>
      <c r="T106" s="15">
        <f>+'10.ค่าใช้จ่าย(แยกกลุ่ม)'!AG121</f>
        <v>0.46615627600071735</v>
      </c>
      <c r="U106" s="15">
        <f>+'10.ค่าใช้จ่าย(แยกกลุ่ม)'!AH121</f>
        <v>-7.6453230823180202E-2</v>
      </c>
      <c r="V106" s="15">
        <f>+'10.ค่าใช้จ่าย(แยกกลุ่ม)'!AI121</f>
        <v>0.19877120924181907</v>
      </c>
      <c r="W106" s="15">
        <f>+'10.ค่าใช้จ่าย(แยกกลุ่ม)'!AJ121</f>
        <v>0.56222948807055784</v>
      </c>
      <c r="X106" s="15">
        <f>+'10.ค่าใช้จ่าย(แยกกลุ่ม)'!AK121</f>
        <v>-0.86682938616883465</v>
      </c>
    </row>
    <row r="107" spans="1:24">
      <c r="A107" s="255" t="str">
        <f>+'10.ค่าใช้จ่าย(แยกกลุ่ม)'!B124</f>
        <v>สมเด็จพระยุพราชบ้านดุง,รพช.</v>
      </c>
      <c r="B107" s="382">
        <f>+'10.ค่าใช้จ่าย(แยกกลุ่ม)'!C124</f>
        <v>6012.4287119509718</v>
      </c>
      <c r="C107" s="382">
        <f>+'10.ค่าใช้จ่าย(แยกกลุ่ม)'!D124</f>
        <v>17.269067846297851</v>
      </c>
      <c r="D107" s="382">
        <f>+'10.ค่าใช้จ่าย(แยกกลุ่ม)'!E124</f>
        <v>1534.1896895006296</v>
      </c>
      <c r="E107" s="385">
        <f>+'10.ค่าใช้จ่าย(แยกกลุ่ม)'!F124</f>
        <v>973.3931049808624</v>
      </c>
      <c r="F107" s="385">
        <f>+'10.ค่าใช้จ่าย(แยกกลุ่ม)'!G124</f>
        <v>874.89403750831912</v>
      </c>
      <c r="G107" s="382">
        <f>+'10.ค่าใช้จ่าย(แยกกลุ่ม)'!H124</f>
        <v>537.58850988296626</v>
      </c>
      <c r="H107" s="382">
        <f>+'10.ค่าใช้จ่าย(แยกกลุ่ม)'!I124</f>
        <v>458.29292608563333</v>
      </c>
      <c r="I107" s="382">
        <f>+'10.ค่าใช้จ่าย(แยกกลุ่ม)'!J124</f>
        <v>625.33327169426536</v>
      </c>
      <c r="J107" s="382">
        <f>+'10.ค่าใช้จ่าย(แยกกลุ่ม)'!K124</f>
        <v>265.99421944494969</v>
      </c>
      <c r="K107" s="382">
        <f>+'10.ค่าใช้จ่าย(แยกกลุ่ม)'!L124</f>
        <v>3.4971868726898445</v>
      </c>
      <c r="L107" s="382">
        <f>+'10.ค่าใช้จ่าย(แยกกลุ่ม)'!M124</f>
        <v>134.78424663575387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-0.10709857357544222</v>
      </c>
      <c r="O107" s="15">
        <f>+'10.ค่าใช้จ่าย(แยกกลุ่ม)'!AB124</f>
        <v>-4.9131252752501957E-2</v>
      </c>
      <c r="P107" s="15">
        <f>+'10.ค่าใช้จ่าย(แยกกลุ่ม)'!AC124</f>
        <v>-1.7158310503780912E-2</v>
      </c>
      <c r="Q107" s="15">
        <f>+'10.ค่าใช้จ่าย(แยกกลุ่ม)'!AD124</f>
        <v>0.4358504555959255</v>
      </c>
      <c r="R107" s="15">
        <f>+'10.ค่าใช้จ่าย(แยกกลุ่ม)'!AE124</f>
        <v>0.72827755962500063</v>
      </c>
      <c r="S107" s="15">
        <f>+'10.ค่าใช้จ่าย(แยกกลุ่ม)'!AF124</f>
        <v>0.26357347568938511</v>
      </c>
      <c r="T107" s="15">
        <f>+'10.ค่าใช้จ่าย(แยกกลุ่ม)'!AG124</f>
        <v>0.25230739406206021</v>
      </c>
      <c r="U107" s="15">
        <f>+'10.ค่าใช้จ่าย(แยกกลุ่ม)'!AH124</f>
        <v>0.35225962738735761</v>
      </c>
      <c r="V107" s="15">
        <f>+'10.ค่าใช้จ่าย(แยกกลุ่ม)'!AI124</f>
        <v>8.8294051760506434E-2</v>
      </c>
      <c r="W107" s="15">
        <f>+'10.ค่าใช้จ่าย(แยกกลุ่ม)'!AJ124</f>
        <v>-0.92052184194204079</v>
      </c>
      <c r="X107" s="15">
        <f>+'10.ค่าใช้จ่าย(แยกกลุ่ม)'!AK124</f>
        <v>-2.3244536786506242E-2</v>
      </c>
    </row>
    <row r="108" spans="1:24">
      <c r="A108" s="255" t="str">
        <f>+'10.ค่าใช้จ่าย(แยกกลุ่ม)'!B131</f>
        <v>กุมภวาปี,รพท.</v>
      </c>
      <c r="B108" s="382">
        <f>+'10.ค่าใช้จ่าย(แยกกลุ่ม)'!C131</f>
        <v>6333.9015461256186</v>
      </c>
      <c r="C108" s="382">
        <f>+'10.ค่าใช้จ่าย(แยกกลุ่ม)'!D131</f>
        <v>33.695948607297218</v>
      </c>
      <c r="D108" s="382">
        <f>+'10.ค่าใช้จ่าย(แยกกลุ่ม)'!E131</f>
        <v>1654.5066601245637</v>
      </c>
      <c r="E108" s="382">
        <f>+'10.ค่าใช้จ่าย(แยกกลุ่ม)'!F131</f>
        <v>1121.5279846993562</v>
      </c>
      <c r="F108" s="382">
        <f>+'10.ค่าใช้จ่าย(แยกกลุ่ม)'!G131</f>
        <v>68.739352245671824</v>
      </c>
      <c r="G108" s="382">
        <f>+'10.ค่าใช้จ่าย(แยกกลุ่ม)'!H131</f>
        <v>346.53697452497795</v>
      </c>
      <c r="H108" s="382">
        <f>+'10.ค่าใช้จ่าย(แยกกลุ่ม)'!I131</f>
        <v>617.29760055662575</v>
      </c>
      <c r="I108" s="382">
        <f>+'10.ค่าใช้จ่าย(แยกกลุ่ม)'!J131</f>
        <v>547.59501764993411</v>
      </c>
      <c r="J108" s="382">
        <f>+'10.ค่าใช้จ่าย(แยกกลุ่ม)'!K131</f>
        <v>315.41858616324754</v>
      </c>
      <c r="K108" s="382">
        <f>+'10.ค่าใช้จ่าย(แยกกลุ่ม)'!L131</f>
        <v>20.207419146604298</v>
      </c>
      <c r="L108" s="382">
        <f>+'10.ค่าใช้จ่าย(แยกกลุ่ม)'!M131</f>
        <v>156.04607517934542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-0.1088988241848705</v>
      </c>
      <c r="O108" s="15">
        <f>+'10.ค่าใช้จ่าย(แยกกลุ่ม)'!AB131</f>
        <v>-0.27214975836622357</v>
      </c>
      <c r="P108" s="15">
        <f>+'10.ค่าใช้จ่าย(แยกกลุ่ม)'!AC131</f>
        <v>-0.16953908134114504</v>
      </c>
      <c r="Q108" s="15">
        <f>+'10.ค่าใช้จ่าย(แยกกลุ่ม)'!AD131</f>
        <v>6.9683898698439189E-2</v>
      </c>
      <c r="R108" s="15">
        <f>+'10.ค่าใช้จ่าย(แยกกลุ่ม)'!AE131</f>
        <v>-0.72694045469988511</v>
      </c>
      <c r="S108" s="15">
        <f>+'10.ค่าใช้จ่าย(แยกกลุ่ม)'!AF131</f>
        <v>-9.2097488266122532E-2</v>
      </c>
      <c r="T108" s="15">
        <f>+'10.ค่าใช้จ่าย(แยกกลุ่ม)'!AG131</f>
        <v>-0.42143999210238947</v>
      </c>
      <c r="U108" s="15">
        <f>+'10.ค่าใช้จ่าย(แยกกลุ่ม)'!AH131</f>
        <v>-0.29899035104067517</v>
      </c>
      <c r="V108" s="15">
        <f>+'10.ค่าใช้จ่าย(แยกกลุ่ม)'!AI131</f>
        <v>1.5269848463508625E-2</v>
      </c>
      <c r="W108" s="15">
        <f>+'10.ค่าใช้จ่าย(แยกกลุ่ม)'!AJ131</f>
        <v>-0.48706150934819203</v>
      </c>
      <c r="X108" s="15">
        <f>+'10.ค่าใช้จ่าย(แยกกลุ่ม)'!AK131</f>
        <v>0.12627874966400351</v>
      </c>
    </row>
    <row r="109" spans="1:24">
      <c r="A109" s="255" t="str">
        <f>+'10.ค่าใช้จ่าย(แยกกลุ่ม)'!B150</f>
        <v>อุดรธานี,รพศ.</v>
      </c>
      <c r="B109" s="382">
        <f>+'10.ค่าใช้จ่าย(แยกกลุ่ม)'!C150</f>
        <v>6651.8046770680912</v>
      </c>
      <c r="C109" s="382">
        <f>+'10.ค่าใช้จ่าย(แยกกลุ่ม)'!D150</f>
        <v>27.525645760767258</v>
      </c>
      <c r="D109" s="382">
        <f>+'10.ค่าใช้จ่าย(แยกกลุ่ม)'!E150</f>
        <v>3762.7668751073461</v>
      </c>
      <c r="E109" s="382">
        <f>+'10.ค่าใช้จ่าย(แยกกลุ่ม)'!F150</f>
        <v>2169.2270119609502</v>
      </c>
      <c r="F109" s="382">
        <f>+'10.ค่าใช้จ่าย(แยกกลุ่ม)'!G150</f>
        <v>114.55874976813207</v>
      </c>
      <c r="G109" s="382">
        <f>+'10.ค่าใช้จ่าย(แยกกลุ่ม)'!H150</f>
        <v>386.68026106611154</v>
      </c>
      <c r="H109" s="382">
        <f>+'10.ค่าใช้จ่าย(แยกกลุ่ม)'!I150</f>
        <v>807.97027446292509</v>
      </c>
      <c r="I109" s="382">
        <f>+'10.ค่าใช้จ่าย(แยกกลุ่ม)'!J150</f>
        <v>633.74352562913509</v>
      </c>
      <c r="J109" s="382">
        <f>+'10.ค่าใช้จ่าย(แยกกลุ่ม)'!K150</f>
        <v>269.72220779488447</v>
      </c>
      <c r="K109" s="382">
        <f>+'10.ค่าใช้จ่าย(แยกกลุ่ม)'!L150</f>
        <v>28.925124040753797</v>
      </c>
      <c r="L109" s="382">
        <f>+'10.ค่าใช้จ่าย(แยกกลุ่ม)'!M150</f>
        <v>124.78181523389462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1.0295816307615417E-2</v>
      </c>
      <c r="O109" s="15">
        <f>+'10.ค่าใช้จ่าย(แยกกลุ่ม)'!AB150</f>
        <v>-0.27227617260347925</v>
      </c>
      <c r="P109" s="15">
        <f>+'10.ค่าใช้จ่าย(แยกกลุ่ม)'!AC150</f>
        <v>-7.3564966406126822E-2</v>
      </c>
      <c r="Q109" s="15">
        <f>+'10.ค่าใช้จ่าย(แยกกลุ่ม)'!AD150</f>
        <v>-0.15474232677300492</v>
      </c>
      <c r="R109" s="15">
        <f>+'10.ค่าใช้จ่าย(แยกกลุ่ม)'!AE150</f>
        <v>-4.6847974982178374E-2</v>
      </c>
      <c r="S109" s="15">
        <f>+'10.ค่าใช้จ่าย(แยกกลุ่ม)'!AF150</f>
        <v>-2.6538138183667221E-3</v>
      </c>
      <c r="T109" s="15">
        <f>+'10.ค่าใช้จ่าย(แยกกลุ่ม)'!AG150</f>
        <v>-0.11914800451255582</v>
      </c>
      <c r="U109" s="15">
        <f>+'10.ค่าใช้จ่าย(แยกกลุ่ม)'!AH150</f>
        <v>6.7500616290903828E-2</v>
      </c>
      <c r="V109" s="15">
        <f>+'10.ค่าใช้จ่าย(แยกกลุ่ม)'!AI150</f>
        <v>-0.40360067436644675</v>
      </c>
      <c r="W109" s="15">
        <f>+'10.ค่าใช้จ่าย(แยกกลุ่ม)'!AJ150</f>
        <v>0.91974082772081023</v>
      </c>
      <c r="X109" s="15">
        <f>+'10.ค่าใช้จ่าย(แยกกลุ่ม)'!AK150</f>
        <v>-1.9141675388084187E-2</v>
      </c>
    </row>
  </sheetData>
  <mergeCells count="28">
    <mergeCell ref="N78:X78"/>
    <mergeCell ref="N87:X87"/>
    <mergeCell ref="N2:X2"/>
    <mergeCell ref="N17:X17"/>
    <mergeCell ref="N28:X28"/>
    <mergeCell ref="N45:X45"/>
    <mergeCell ref="N66:X66"/>
    <mergeCell ref="A28:A29"/>
    <mergeCell ref="M28:M29"/>
    <mergeCell ref="A45:A46"/>
    <mergeCell ref="M45:M46"/>
    <mergeCell ref="B87:L87"/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K35"/>
  <sheetViews>
    <sheetView zoomScale="60" zoomScaleNormal="60" zoomScaleSheetLayoutView="76" workbookViewId="0">
      <selection activeCell="K87" sqref="K87"/>
    </sheetView>
  </sheetViews>
  <sheetFormatPr defaultColWidth="9" defaultRowHeight="13.2"/>
  <cols>
    <col min="1" max="1" width="20.5546875" style="36" customWidth="1"/>
    <col min="2" max="2" width="22.44140625" style="36" customWidth="1"/>
    <col min="3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1362</v>
      </c>
      <c r="I1" s="27" t="s">
        <v>1362</v>
      </c>
    </row>
    <row r="2" spans="1:11" s="27" customFormat="1" ht="15" customHeight="1">
      <c r="A2" s="445" t="s">
        <v>246</v>
      </c>
      <c r="B2" s="446" t="s">
        <v>134</v>
      </c>
      <c r="C2" s="446"/>
      <c r="D2" s="446"/>
      <c r="E2" s="446"/>
      <c r="F2" s="446"/>
      <c r="G2" s="446"/>
      <c r="H2" s="446"/>
    </row>
    <row r="3" spans="1:11" s="27" customFormat="1" ht="15" customHeight="1">
      <c r="A3" s="445"/>
      <c r="B3" s="28" t="s">
        <v>136</v>
      </c>
      <c r="C3" s="29" t="s">
        <v>252</v>
      </c>
      <c r="D3" s="28" t="s">
        <v>138</v>
      </c>
      <c r="E3" s="28" t="s">
        <v>139</v>
      </c>
      <c r="F3" s="28" t="s">
        <v>140</v>
      </c>
      <c r="G3" s="28" t="s">
        <v>141</v>
      </c>
      <c r="H3" s="28" t="s">
        <v>142</v>
      </c>
    </row>
    <row r="4" spans="1:11" s="27" customFormat="1" ht="15">
      <c r="A4" s="30">
        <v>1</v>
      </c>
      <c r="B4" s="31">
        <f>+'9.รายได้(แยกกลุ่ม)'!C11</f>
        <v>520.25613466872335</v>
      </c>
      <c r="C4" s="31">
        <f>+'9.รายได้(แยกกลุ่ม)'!D11</f>
        <v>233.63442530574761</v>
      </c>
      <c r="D4" s="31">
        <f>+'9.รายได้(แยกกลุ่ม)'!E11</f>
        <v>426.99495099977338</v>
      </c>
      <c r="E4" s="31">
        <f>+'9.รายได้(แยกกลุ่ม)'!F11</f>
        <v>2527.2685961240581</v>
      </c>
      <c r="F4" s="31">
        <f>+'9.รายได้(แยกกลุ่ม)'!G11</f>
        <v>5.9558680459215028</v>
      </c>
      <c r="G4" s="31">
        <f>+'9.รายได้(แยกกลุ่ม)'!H11</f>
        <v>24.820260202242999</v>
      </c>
      <c r="H4" s="31">
        <f>+'9.รายได้(แยกกลุ่ม)'!I11</f>
        <v>558.15361714913536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538.5775099605836</v>
      </c>
      <c r="C5" s="34">
        <f>+'9.รายได้(แยกกลุ่ม)'!D26</f>
        <v>146.41417569384615</v>
      </c>
      <c r="D5" s="34">
        <f>+'9.รายได้(แยกกลุ่ม)'!E26</f>
        <v>241.72964497937355</v>
      </c>
      <c r="E5" s="34">
        <f>+'9.รายได้(แยกกลุ่ม)'!F26</f>
        <v>962.26371446349981</v>
      </c>
      <c r="F5" s="34">
        <f>+'9.รายได้(แยกกลุ่ม)'!G26</f>
        <v>5.7246222574328325</v>
      </c>
      <c r="G5" s="34">
        <f>+'9.รายได้(แยกกลุ่ม)'!H26</f>
        <v>19.531824787736781</v>
      </c>
      <c r="H5" s="34">
        <f>+'9.รายได้(แยกกลุ่ม)'!I26</f>
        <v>337.25978781886431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478.5180057597658</v>
      </c>
      <c r="C6" s="34">
        <f>+'9.รายได้(แยกกลุ่ม)'!D44</f>
        <v>96.586783639510813</v>
      </c>
      <c r="D6" s="34">
        <f>+'9.รายได้(แยกกลุ่ม)'!E44</f>
        <v>291.07674112124812</v>
      </c>
      <c r="E6" s="34">
        <f>+'9.รายได้(แยกกลุ่ม)'!F44</f>
        <v>1014.9485554416341</v>
      </c>
      <c r="F6" s="34">
        <f>+'9.รายได้(แยกกลุ่ม)'!G44</f>
        <v>3.2047931056510892</v>
      </c>
      <c r="G6" s="34">
        <f>+'9.รายได้(แยกกลุ่ม)'!H44</f>
        <v>16.424873816927612</v>
      </c>
      <c r="H6" s="34">
        <f>+'9.รายได้(แยกกลุ่ม)'!I44</f>
        <v>324.01534762910603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525.10591062809465</v>
      </c>
      <c r="C7" s="34">
        <f>+'9.รายได้(แยกกลุ่ม)'!D61</f>
        <v>138.85249499647486</v>
      </c>
      <c r="D7" s="34">
        <f>+'9.รายได้(แยกกลุ่ม)'!E61</f>
        <v>318.21930237166339</v>
      </c>
      <c r="E7" s="34">
        <f>+'9.รายได้(แยกกลุ่ม)'!F61</f>
        <v>929.85326708213995</v>
      </c>
      <c r="F7" s="34">
        <f>+'9.รายได้(แยกกลุ่ม)'!G61</f>
        <v>4.0474446764855001</v>
      </c>
      <c r="G7" s="34">
        <f>+'9.รายได้(แยกกลุ่ม)'!H61</f>
        <v>29.78763768841749</v>
      </c>
      <c r="H7" s="34">
        <f>+'9.รายได้(แยกกลุ่ม)'!I61</f>
        <v>348.82501793989422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445.32903097944637</v>
      </c>
      <c r="C8" s="34">
        <f>+'9.รายได้(แยกกลุ่ม)'!D72</f>
        <v>172.44537084630974</v>
      </c>
      <c r="D8" s="34">
        <f>+'9.รายได้(แยกกลุ่ม)'!E72</f>
        <v>485.73148288029159</v>
      </c>
      <c r="E8" s="34">
        <f>+'9.รายได้(แยกกลุ่ม)'!F72</f>
        <v>1249.5015376658937</v>
      </c>
      <c r="F8" s="34">
        <f>+'9.รายได้(แยกกลุ่ม)'!G72</f>
        <v>6.1863310349607445</v>
      </c>
      <c r="G8" s="34">
        <f>+'9.รายได้(แยกกลุ่ม)'!H72</f>
        <v>23.32520589877274</v>
      </c>
      <c r="H8" s="34">
        <f>+'9.รายได้(แยกกลุ่ม)'!I72</f>
        <v>352.32776552687704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455.71400574456948</v>
      </c>
      <c r="C9" s="34">
        <f>+'9.รายได้(แยกกลุ่ม)'!D83</f>
        <v>127.61001136231209</v>
      </c>
      <c r="D9" s="34">
        <f>+'9.รายได้(แยกกลุ่ม)'!E83</f>
        <v>308.46121844810591</v>
      </c>
      <c r="E9" s="34">
        <f>+'9.รายได้(แยกกลุ่ม)'!F83</f>
        <v>766.95125937951559</v>
      </c>
      <c r="F9" s="34">
        <f>+'9.รายได้(แยกกลุ่ม)'!G83</f>
        <v>2.7542290147204422</v>
      </c>
      <c r="G9" s="34">
        <f>+'9.รายได้(แยกกลุ่ม)'!H83</f>
        <v>18.567556117354673</v>
      </c>
      <c r="H9" s="34">
        <f>+'9.รายได้(แยกกลุ่ม)'!I83</f>
        <v>281.59394366795294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477.98970109497293</v>
      </c>
      <c r="C10" s="34">
        <f>+'9.รายได้(แยกกลุ่ม)'!D93</f>
        <v>215.58586066288476</v>
      </c>
      <c r="D10" s="34">
        <f>+'9.รายได้(แยกกลุ่ม)'!E93</f>
        <v>333.97069461710481</v>
      </c>
      <c r="E10" s="34">
        <f>+'9.รายได้(แยกกลุ่ม)'!F93</f>
        <v>895.78593460363084</v>
      </c>
      <c r="F10" s="34">
        <f>+'9.รายได้(แยกกลุ่ม)'!G93</f>
        <v>3.5604827131418082</v>
      </c>
      <c r="G10" s="34">
        <f>+'9.รายได้(แยกกลุ่ม)'!H93</f>
        <v>16.332098375767277</v>
      </c>
      <c r="H10" s="34">
        <f>+'9.รายได้(แยกกลุ่ม)'!I93</f>
        <v>287.07446564089662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468.43779598101747</v>
      </c>
      <c r="C11" s="34">
        <f>+'9.รายได้(แยกกลุ่ม)'!D104</f>
        <v>184.97231933714178</v>
      </c>
      <c r="D11" s="34">
        <f>+'9.รายได้(แยกกลุ่ม)'!E104</f>
        <v>482.76172000346577</v>
      </c>
      <c r="E11" s="34">
        <f>+'9.รายได้(แยกกลุ่ม)'!F104</f>
        <v>1170.4285291018598</v>
      </c>
      <c r="F11" s="34">
        <f>+'9.รายได้(แยกกลุ่ม)'!G104</f>
        <v>5.4347893083587566</v>
      </c>
      <c r="G11" s="34">
        <f>+'9.รายได้(แยกกลุ่ม)'!H104</f>
        <v>31.540391827347733</v>
      </c>
      <c r="H11" s="34">
        <f>+'9.รายได้(แยกกลุ่ม)'!I104</f>
        <v>282.75963527519571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546.8836623165696</v>
      </c>
      <c r="C12" s="34">
        <f>+'9.รายได้(แยกกลุ่ม)'!D114</f>
        <v>170.69879076909041</v>
      </c>
      <c r="D12" s="34">
        <f>+'9.รายได้(แยกกลุ่ม)'!E114</f>
        <v>568.4021574725964</v>
      </c>
      <c r="E12" s="34">
        <f>+'9.รายได้(แยกกลุ่ม)'!F114</f>
        <v>1434.3455594447128</v>
      </c>
      <c r="F12" s="34">
        <f>+'9.รายได้(แยกกลุ่ม)'!G114</f>
        <v>6.0064597043733761</v>
      </c>
      <c r="G12" s="34">
        <f>+'9.รายได้(แยกกลุ่ม)'!H114</f>
        <v>31.014277740597372</v>
      </c>
      <c r="H12" s="34">
        <f>+'9.รายได้(แยกกลุ่ม)'!I114</f>
        <v>338.2625750847684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562.21760347651946</v>
      </c>
      <c r="C13" s="34">
        <f>+'9.รายได้(แยกกลุ่ม)'!D126</f>
        <v>149.65221009023838</v>
      </c>
      <c r="D13" s="34">
        <f>+'9.รายได้(แยกกลุ่ม)'!E126</f>
        <v>413.62420888496371</v>
      </c>
      <c r="E13" s="34">
        <f>+'9.รายได้(แยกกลุ่ม)'!F126</f>
        <v>1516.2850618540181</v>
      </c>
      <c r="F13" s="34">
        <f>+'9.รายได้(แยกกลุ่ม)'!G126</f>
        <v>11.646256803745697</v>
      </c>
      <c r="G13" s="34">
        <f>+'9.รายได้(แยกกลุ่ม)'!H126</f>
        <v>49.617302691471501</v>
      </c>
      <c r="H13" s="34">
        <f>+'9.รายได้(แยกกลุ่ม)'!I126</f>
        <v>298.85408494397865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759.50986196952806</v>
      </c>
      <c r="C14" s="35">
        <f>+'9.รายได้(แยกกลุ่ม)'!D136</f>
        <v>431.54583676915246</v>
      </c>
      <c r="D14" s="35">
        <f>+'9.รายได้(แยกกลุ่ม)'!E136</f>
        <v>944.47602791798965</v>
      </c>
      <c r="E14" s="35">
        <f>+'9.รายได้(แยกกลุ่ม)'!F136</f>
        <v>2986.255410323316</v>
      </c>
      <c r="F14" s="35">
        <f>+'9.รายได้(แยกกลุ่ม)'!G136</f>
        <v>26.137383553315402</v>
      </c>
      <c r="G14" s="35">
        <f>+'9.รายได้(แยกกลุ่ม)'!H136</f>
        <v>149.27849142462352</v>
      </c>
      <c r="H14" s="35">
        <f>+'9.รายได้(แยกกลุ่ม)'!I136</f>
        <v>507.16781772654531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645.02819284528766</v>
      </c>
      <c r="C15" s="35">
        <f>+'9.รายได้(แยกกลุ่ม)'!D145</f>
        <v>574.25905514593489</v>
      </c>
      <c r="D15" s="35">
        <f>+'9.รายได้(แยกกลุ่ม)'!E145</f>
        <v>1770.5820103449985</v>
      </c>
      <c r="E15" s="35">
        <f>+'9.รายได้(แยกกลุ่ม)'!F145</f>
        <v>4140.7510281977684</v>
      </c>
      <c r="F15" s="35">
        <f>+'9.รายได้(แยกกลุ่ม)'!G145</f>
        <v>36.650268997110246</v>
      </c>
      <c r="G15" s="35">
        <f>+'9.รายได้(แยกกลุ่ม)'!H145</f>
        <v>210.99017498267173</v>
      </c>
      <c r="H15" s="35">
        <f>+'9.รายได้(แยกกลุ่ม)'!I145</f>
        <v>790.11785222653509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1713.3376295252854</v>
      </c>
      <c r="C16" s="35">
        <f>+'9.รายได้(แยกกลุ่ม)'!D152</f>
        <v>695.31247687439622</v>
      </c>
      <c r="D16" s="35">
        <f>+'9.รายได้(แยกกลุ่ม)'!E152</f>
        <v>2008.3109769562066</v>
      </c>
      <c r="E16" s="35">
        <f>+'9.รายได้(แยกกลุ่ม)'!F152</f>
        <v>5253.5800890037863</v>
      </c>
      <c r="F16" s="35">
        <f>+'9.รายได้(แยกกลุ่ม)'!G152</f>
        <v>41.633583014411705</v>
      </c>
      <c r="G16" s="35">
        <f>+'9.รายได้(แยกกลุ่ม)'!H152</f>
        <v>207.23211041978857</v>
      </c>
      <c r="H16" s="35">
        <f>+'9.รายได้(แยกกลุ่ม)'!I152</f>
        <v>942.48570361160728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1362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4"/>
  </sheetPr>
  <dimension ref="A1:O41"/>
  <sheetViews>
    <sheetView view="pageBreakPreview" topLeftCell="A31" zoomScale="70" zoomScaleNormal="75" zoomScaleSheetLayoutView="70" workbookViewId="0">
      <selection activeCell="M45" sqref="M45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33203125" style="36" customWidth="1"/>
    <col min="12" max="12" width="14.3320312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33203125" style="36" customWidth="1"/>
    <col min="268" max="268" width="14.3320312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33203125" style="36" customWidth="1"/>
    <col min="524" max="524" width="14.3320312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33203125" style="36" customWidth="1"/>
    <col min="780" max="780" width="14.3320312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33203125" style="36" customWidth="1"/>
    <col min="1036" max="1036" width="14.3320312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33203125" style="36" customWidth="1"/>
    <col min="1292" max="1292" width="14.3320312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33203125" style="36" customWidth="1"/>
    <col min="1548" max="1548" width="14.3320312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33203125" style="36" customWidth="1"/>
    <col min="1804" max="1804" width="14.3320312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33203125" style="36" customWidth="1"/>
    <col min="2060" max="2060" width="14.3320312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33203125" style="36" customWidth="1"/>
    <col min="2316" max="2316" width="14.3320312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33203125" style="36" customWidth="1"/>
    <col min="2572" max="2572" width="14.3320312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33203125" style="36" customWidth="1"/>
    <col min="2828" max="2828" width="14.3320312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33203125" style="36" customWidth="1"/>
    <col min="3084" max="3084" width="14.3320312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33203125" style="36" customWidth="1"/>
    <col min="3340" max="3340" width="14.3320312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33203125" style="36" customWidth="1"/>
    <col min="3596" max="3596" width="14.3320312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33203125" style="36" customWidth="1"/>
    <col min="3852" max="3852" width="14.3320312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33203125" style="36" customWidth="1"/>
    <col min="4108" max="4108" width="14.3320312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33203125" style="36" customWidth="1"/>
    <col min="4364" max="4364" width="14.3320312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33203125" style="36" customWidth="1"/>
    <col min="4620" max="4620" width="14.3320312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33203125" style="36" customWidth="1"/>
    <col min="4876" max="4876" width="14.3320312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33203125" style="36" customWidth="1"/>
    <col min="5132" max="5132" width="14.3320312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33203125" style="36" customWidth="1"/>
    <col min="5388" max="5388" width="14.3320312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33203125" style="36" customWidth="1"/>
    <col min="5644" max="5644" width="14.3320312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33203125" style="36" customWidth="1"/>
    <col min="5900" max="5900" width="14.3320312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33203125" style="36" customWidth="1"/>
    <col min="6156" max="6156" width="14.3320312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33203125" style="36" customWidth="1"/>
    <col min="6412" max="6412" width="14.3320312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33203125" style="36" customWidth="1"/>
    <col min="6668" max="6668" width="14.3320312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33203125" style="36" customWidth="1"/>
    <col min="6924" max="6924" width="14.3320312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33203125" style="36" customWidth="1"/>
    <col min="7180" max="7180" width="14.3320312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33203125" style="36" customWidth="1"/>
    <col min="7436" max="7436" width="14.3320312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33203125" style="36" customWidth="1"/>
    <col min="7692" max="7692" width="14.3320312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33203125" style="36" customWidth="1"/>
    <col min="7948" max="7948" width="14.3320312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33203125" style="36" customWidth="1"/>
    <col min="8204" max="8204" width="14.3320312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33203125" style="36" customWidth="1"/>
    <col min="8460" max="8460" width="14.3320312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33203125" style="36" customWidth="1"/>
    <col min="8716" max="8716" width="14.3320312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33203125" style="36" customWidth="1"/>
    <col min="8972" max="8972" width="14.3320312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33203125" style="36" customWidth="1"/>
    <col min="9228" max="9228" width="14.3320312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33203125" style="36" customWidth="1"/>
    <col min="9484" max="9484" width="14.3320312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33203125" style="36" customWidth="1"/>
    <col min="9740" max="9740" width="14.3320312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33203125" style="36" customWidth="1"/>
    <col min="9996" max="9996" width="14.3320312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33203125" style="36" customWidth="1"/>
    <col min="10252" max="10252" width="14.3320312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33203125" style="36" customWidth="1"/>
    <col min="10508" max="10508" width="14.3320312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33203125" style="36" customWidth="1"/>
    <col min="10764" max="10764" width="14.3320312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33203125" style="36" customWidth="1"/>
    <col min="11020" max="11020" width="14.3320312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33203125" style="36" customWidth="1"/>
    <col min="11276" max="11276" width="14.3320312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33203125" style="36" customWidth="1"/>
    <col min="11532" max="11532" width="14.3320312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33203125" style="36" customWidth="1"/>
    <col min="11788" max="11788" width="14.3320312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33203125" style="36" customWidth="1"/>
    <col min="12044" max="12044" width="14.3320312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33203125" style="36" customWidth="1"/>
    <col min="12300" max="12300" width="14.3320312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33203125" style="36" customWidth="1"/>
    <col min="12556" max="12556" width="14.3320312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33203125" style="36" customWidth="1"/>
    <col min="12812" max="12812" width="14.3320312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33203125" style="36" customWidth="1"/>
    <col min="13068" max="13068" width="14.3320312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33203125" style="36" customWidth="1"/>
    <col min="13324" max="13324" width="14.3320312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33203125" style="36" customWidth="1"/>
    <col min="13580" max="13580" width="14.3320312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33203125" style="36" customWidth="1"/>
    <col min="13836" max="13836" width="14.3320312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33203125" style="36" customWidth="1"/>
    <col min="14092" max="14092" width="14.3320312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33203125" style="36" customWidth="1"/>
    <col min="14348" max="14348" width="14.3320312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33203125" style="36" customWidth="1"/>
    <col min="14604" max="14604" width="14.3320312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33203125" style="36" customWidth="1"/>
    <col min="14860" max="14860" width="14.3320312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33203125" style="36" customWidth="1"/>
    <col min="15116" max="15116" width="14.3320312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33203125" style="36" customWidth="1"/>
    <col min="15372" max="15372" width="14.3320312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33203125" style="36" customWidth="1"/>
    <col min="15628" max="15628" width="14.3320312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33203125" style="36" customWidth="1"/>
    <col min="15884" max="15884" width="14.3320312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33203125" style="36" customWidth="1"/>
    <col min="16140" max="16140" width="14.33203125" style="36" customWidth="1"/>
    <col min="16141" max="16146" width="10.6640625" style="36" customWidth="1"/>
    <col min="16147" max="16384" width="9" style="36"/>
  </cols>
  <sheetData>
    <row r="1" spans="1:15" s="179" customFormat="1" ht="35.25" customHeight="1">
      <c r="A1" s="178" t="s">
        <v>1363</v>
      </c>
      <c r="M1" s="178" t="s">
        <v>1363</v>
      </c>
    </row>
    <row r="2" spans="1:15" ht="15" customHeight="1">
      <c r="A2" s="445" t="s">
        <v>246</v>
      </c>
      <c r="B2" s="447" t="s">
        <v>247</v>
      </c>
      <c r="C2" s="448"/>
      <c r="D2" s="448"/>
      <c r="E2" s="448"/>
      <c r="F2" s="448"/>
      <c r="G2" s="448"/>
      <c r="H2" s="448"/>
      <c r="I2" s="448"/>
      <c r="J2" s="448"/>
      <c r="K2" s="448"/>
      <c r="L2" s="449"/>
    </row>
    <row r="3" spans="1:15" ht="15" customHeight="1">
      <c r="A3" s="445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180">
        <f>+'10.ค่าใช้จ่าย(แยกกลุ่ม)'!C11</f>
        <v>13096.247919367359</v>
      </c>
      <c r="C4" s="180">
        <f>+'10.ค่าใช้จ่าย(แยกกลุ่ม)'!D11</f>
        <v>36.492647405496896</v>
      </c>
      <c r="D4" s="180">
        <f>+'10.ค่าใช้จ่าย(แยกกลุ่ม)'!E11</f>
        <v>1207.2221810880433</v>
      </c>
      <c r="E4" s="180">
        <f>+'10.ค่าใช้จ่าย(แยกกลุ่ม)'!F11</f>
        <v>512.76609387778251</v>
      </c>
      <c r="F4" s="180">
        <f>+'10.ค่าใช้จ่าย(แยกกลุ่ม)'!G11</f>
        <v>804.33579466853439</v>
      </c>
      <c r="G4" s="180">
        <f>+'10.ค่าใช้จ่าย(แยกกลุ่ม)'!H11</f>
        <v>899.79975882899532</v>
      </c>
      <c r="H4" s="180">
        <f>+'10.ค่าใช้จ่าย(แยกกลุ่ม)'!I11</f>
        <v>615.4851048664234</v>
      </c>
      <c r="I4" s="180">
        <f>+'10.ค่าใช้จ่าย(แยกกลุ่ม)'!J11</f>
        <v>249.40063149799337</v>
      </c>
      <c r="J4" s="180">
        <f>+'10.ค่าใช้จ่าย(แยกกลุ่ม)'!K11</f>
        <v>389.65373706240808</v>
      </c>
      <c r="K4" s="180">
        <f>+'10.ค่าใช้จ่าย(แยกกลุ่ม)'!L11</f>
        <v>70.516231933725635</v>
      </c>
      <c r="L4" s="180">
        <f>+'10.ค่าใช้จ่าย(แยกกลุ่ม)'!M11</f>
        <v>340.06248588700902</v>
      </c>
      <c r="M4" s="181"/>
      <c r="O4" s="181"/>
    </row>
    <row r="5" spans="1:15" ht="15">
      <c r="A5" s="33">
        <v>2</v>
      </c>
      <c r="B5" s="182">
        <f>+'10.ค่าใช้จ่าย(แยกกลุ่ม)'!C26</f>
        <v>10677.916469021866</v>
      </c>
      <c r="C5" s="182">
        <f>+'10.ค่าใช้จ่าย(แยกกลุ่ม)'!D26</f>
        <v>35.538816818817807</v>
      </c>
      <c r="D5" s="182">
        <f>+'10.ค่าใช้จ่าย(แยกกลุ่ม)'!E26</f>
        <v>1321.8120056387977</v>
      </c>
      <c r="E5" s="182">
        <f>+'10.ค่าใช้จ่าย(แยกกลุ่ม)'!F26</f>
        <v>546.94822226485383</v>
      </c>
      <c r="F5" s="182">
        <f>+'10.ค่าใช้จ่าย(แยกกลุ่ม)'!G26</f>
        <v>813.54847238183572</v>
      </c>
      <c r="G5" s="182">
        <f>+'10.ค่าใช้จ่าย(แยกกลุ่ม)'!H26</f>
        <v>436.55373980822299</v>
      </c>
      <c r="H5" s="182">
        <f>+'10.ค่าใช้จ่าย(แยกกลุ่ม)'!I26</f>
        <v>455.80036271794671</v>
      </c>
      <c r="I5" s="182">
        <f>+'10.ค่าใช้จ่าย(แยกกลุ่ม)'!J26</f>
        <v>161.90513143652061</v>
      </c>
      <c r="J5" s="182">
        <f>+'10.ค่าใช้จ่าย(แยกกลุ่ม)'!K26</f>
        <v>256.3407381684973</v>
      </c>
      <c r="K5" s="182">
        <f>+'10.ค่าใช้จ่าย(แยกกลุ่ม)'!L26</f>
        <v>78.645244765702429</v>
      </c>
      <c r="L5" s="182">
        <f>+'10.ค่าใช้จ่าย(แยกกลุ่ม)'!M26</f>
        <v>245.29765159864687</v>
      </c>
      <c r="M5" s="181"/>
      <c r="O5" s="181"/>
    </row>
    <row r="6" spans="1:15" ht="15">
      <c r="A6" s="33">
        <v>3</v>
      </c>
      <c r="B6" s="182">
        <f>+'10.ค่าใช้จ่าย(แยกกลุ่ม)'!C44</f>
        <v>9788.8762612926093</v>
      </c>
      <c r="C6" s="182">
        <f>+'10.ค่าใช้จ่าย(แยกกลุ่ม)'!D44</f>
        <v>29.971119823959928</v>
      </c>
      <c r="D6" s="182">
        <f>+'10.ค่าใช้จ่าย(แยกกลุ่ม)'!E44</f>
        <v>1243.5586817193407</v>
      </c>
      <c r="E6" s="182">
        <f>+'10.ค่าใช้จ่าย(แยกกลุ่ม)'!F44</f>
        <v>526.2997923072794</v>
      </c>
      <c r="F6" s="182">
        <f>+'10.ค่าใช้จ่าย(แยกกลุ่ม)'!G44</f>
        <v>605.55044447943351</v>
      </c>
      <c r="G6" s="182">
        <f>+'10.ค่าใช้จ่าย(แยกกลุ่ม)'!H44</f>
        <v>521.60867373719987</v>
      </c>
      <c r="H6" s="182">
        <f>+'10.ค่าใช้จ่าย(แยกกลุ่ม)'!I44</f>
        <v>461.47461291237164</v>
      </c>
      <c r="I6" s="182">
        <f>+'10.ค่าใช้จ่าย(แยกกลุ่ม)'!J44</f>
        <v>140.388327463915</v>
      </c>
      <c r="J6" s="182">
        <f>+'10.ค่าใช้จ่าย(แยกกลุ่ม)'!K44</f>
        <v>297.07072999696049</v>
      </c>
      <c r="K6" s="182">
        <f>+'10.ค่าใช้จ่าย(แยกกลุ่ม)'!L44</f>
        <v>41.690823560388942</v>
      </c>
      <c r="L6" s="182">
        <f>+'10.ค่าใช้จ่าย(แยกกลุ่ม)'!M44</f>
        <v>363.59443255035683</v>
      </c>
      <c r="M6" s="181"/>
      <c r="O6" s="181"/>
    </row>
    <row r="7" spans="1:15" ht="15">
      <c r="A7" s="33">
        <v>4</v>
      </c>
      <c r="B7" s="182">
        <f>+'10.ค่าใช้จ่าย(แยกกลุ่ม)'!C61</f>
        <v>10610.099620666871</v>
      </c>
      <c r="C7" s="182">
        <f>+'10.ค่าใช้จ่าย(แยกกลุ่ม)'!D61</f>
        <v>35.142178464129707</v>
      </c>
      <c r="D7" s="182">
        <f>+'10.ค่าใช้จ่าย(แยกกลุ่ม)'!E61</f>
        <v>1451.2966971746673</v>
      </c>
      <c r="E7" s="182">
        <f>+'10.ค่าใช้จ่าย(แยกกลุ่ม)'!F61</f>
        <v>590.39307274088026</v>
      </c>
      <c r="F7" s="182">
        <f>+'10.ค่าใช้จ่าย(แยกกลุ่ม)'!G61</f>
        <v>860.42089190905199</v>
      </c>
      <c r="G7" s="182">
        <f>+'10.ค่าใช้จ่าย(แยกกลุ่ม)'!H61</f>
        <v>722.47811379327561</v>
      </c>
      <c r="H7" s="182">
        <f>+'10.ค่าใช้จ่าย(แยกกลุ่ม)'!I61</f>
        <v>582.56738746816723</v>
      </c>
      <c r="I7" s="182">
        <f>+'10.ค่าใช้จ่าย(แยกกลุ่ม)'!J61</f>
        <v>245.64118418615286</v>
      </c>
      <c r="J7" s="182">
        <f>+'10.ค่าใช้จ่าย(แยกกลุ่ม)'!K61</f>
        <v>343.92753566848296</v>
      </c>
      <c r="K7" s="182">
        <f>+'10.ค่าใช้จ่าย(แยกกลุ่ม)'!L61</f>
        <v>52.904060004530741</v>
      </c>
      <c r="L7" s="182">
        <f>+'10.ค่าใช้จ่าย(แยกกลุ่ม)'!M61</f>
        <v>304.08598968283871</v>
      </c>
      <c r="M7" s="181"/>
      <c r="O7" s="181"/>
    </row>
    <row r="8" spans="1:15" ht="15">
      <c r="A8" s="33">
        <v>5</v>
      </c>
      <c r="B8" s="182">
        <f>+'10.ค่าใช้จ่าย(แยกกลุ่ม)'!C72</f>
        <v>9591.1542774347599</v>
      </c>
      <c r="C8" s="182">
        <f>+'10.ค่าใช้จ่าย(แยกกลุ่ม)'!D72</f>
        <v>32.204464382386234</v>
      </c>
      <c r="D8" s="182">
        <f>+'10.ค่าใช้จ่าย(แยกกลุ่ม)'!E72</f>
        <v>1561.2344308436805</v>
      </c>
      <c r="E8" s="182">
        <f>+'10.ค่าใช้จ่าย(แยกกลุ่ม)'!F72</f>
        <v>583.28678709971007</v>
      </c>
      <c r="F8" s="182">
        <f>+'10.ค่าใช้จ่าย(แยกกลุ่ม)'!G72</f>
        <v>835.61503814599439</v>
      </c>
      <c r="G8" s="182">
        <f>+'10.ค่าใช้จ่าย(แยกกลุ่ม)'!H72</f>
        <v>607.71662653360875</v>
      </c>
      <c r="H8" s="182">
        <f>+'10.ค่าใช้จ่าย(แยกกลุ่ม)'!I72</f>
        <v>980.75230906141417</v>
      </c>
      <c r="I8" s="182">
        <f>+'10.ค่าใช้จ่าย(แยกกลุ่ม)'!J72</f>
        <v>315.73772125186173</v>
      </c>
      <c r="J8" s="182">
        <f>+'10.ค่าใช้จ่าย(แยกกลุ่ม)'!K72</f>
        <v>295.7084273382489</v>
      </c>
      <c r="K8" s="182">
        <f>+'10.ค่าใช้จ่าย(แยกกลุ่ม)'!L72</f>
        <v>66.256046548538691</v>
      </c>
      <c r="L8" s="182">
        <f>+'10.ค่าใช้จ่าย(แยกกลุ่ม)'!M72</f>
        <v>370.59644777371221</v>
      </c>
      <c r="M8" s="181"/>
      <c r="O8" s="181"/>
    </row>
    <row r="9" spans="1:15" ht="15">
      <c r="A9" s="33">
        <v>6</v>
      </c>
      <c r="B9" s="182">
        <f>+'10.ค่าใช้จ่าย(แยกกลุ่ม)'!C83</f>
        <v>10740.389713149643</v>
      </c>
      <c r="C9" s="182">
        <f>+'10.ค่าใช้จ่าย(แยกกลุ่ม)'!D83</f>
        <v>43.889626959979928</v>
      </c>
      <c r="D9" s="182">
        <f>+'10.ค่าใช้จ่าย(แยกกลุ่ม)'!E83</f>
        <v>1724.4360578841167</v>
      </c>
      <c r="E9" s="182">
        <f>+'10.ค่าใช้จ่าย(แยกกลุ่ม)'!F83</f>
        <v>771.88350622474866</v>
      </c>
      <c r="F9" s="182">
        <f>+'10.ค่าใช้จ่าย(แยกกลุ่ม)'!G83</f>
        <v>594.77604609255286</v>
      </c>
      <c r="G9" s="182">
        <f>+'10.ค่าใช้จ่าย(แยกกลุ่ม)'!H83</f>
        <v>627.05623648601659</v>
      </c>
      <c r="H9" s="182">
        <f>+'10.ค่าใช้จ่าย(แยกกลุ่ม)'!I83</f>
        <v>803.47267585027487</v>
      </c>
      <c r="I9" s="182">
        <f>+'10.ค่าใช้จ่าย(แยกกลุ่ม)'!J83</f>
        <v>217.62370576300745</v>
      </c>
      <c r="J9" s="182">
        <f>+'10.ค่าใช้จ่าย(แยกกลุ่ม)'!K83</f>
        <v>354.62934791378831</v>
      </c>
      <c r="K9" s="182">
        <f>+'10.ค่าใช้จ่าย(แยกกลุ่ม)'!L83</f>
        <v>92.710626308872861</v>
      </c>
      <c r="L9" s="182">
        <f>+'10.ค่าใช้จ่าย(แยกกลุ่ม)'!M83</f>
        <v>714.38703655125289</v>
      </c>
      <c r="M9" s="181"/>
      <c r="O9" s="181"/>
    </row>
    <row r="10" spans="1:15" ht="15">
      <c r="A10" s="33">
        <v>7</v>
      </c>
      <c r="B10" s="182">
        <f>+'10.ค่าใช้จ่าย(แยกกลุ่ม)'!C93</f>
        <v>8434.0031309371097</v>
      </c>
      <c r="C10" s="182">
        <f>+'10.ค่าใช้จ่าย(แยกกลุ่ม)'!D93</f>
        <v>9.2571004120285831</v>
      </c>
      <c r="D10" s="182">
        <f>+'10.ค่าใช้จ่าย(แยกกลุ่ม)'!E93</f>
        <v>1201.1767711039643</v>
      </c>
      <c r="E10" s="182">
        <f>+'10.ค่าใช้จ่าย(แยกกลุ่ม)'!F93</f>
        <v>498.33566184483635</v>
      </c>
      <c r="F10" s="182">
        <f>+'10.ค่าใช้จ่าย(แยกกลุ่ม)'!G93</f>
        <v>758.46372236765217</v>
      </c>
      <c r="G10" s="182">
        <f>+'10.ค่าใช้จ่าย(แยกกลุ่ม)'!H93</f>
        <v>770.3046448441786</v>
      </c>
      <c r="H10" s="182">
        <f>+'10.ค่าใช้จ่าย(แยกกลุ่ม)'!I93</f>
        <v>888.10179574617928</v>
      </c>
      <c r="I10" s="182">
        <f>+'10.ค่าใช้จ่าย(แยกกลุ่ม)'!J93</f>
        <v>108.11227520732891</v>
      </c>
      <c r="J10" s="182">
        <f>+'10.ค่าใช้จ่าย(แยกกลุ่ม)'!K93</f>
        <v>297.99095143721314</v>
      </c>
      <c r="K10" s="182">
        <f>+'10.ค่าใช้จ่าย(แยกกลุ่ม)'!L93</f>
        <v>27.50094694973787</v>
      </c>
      <c r="L10" s="182">
        <f>+'10.ค่าใช้จ่าย(แยกกลุ่ม)'!M93</f>
        <v>165.15578359990894</v>
      </c>
      <c r="M10" s="181"/>
      <c r="O10" s="181"/>
    </row>
    <row r="11" spans="1:15" ht="15">
      <c r="A11" s="33">
        <v>8</v>
      </c>
      <c r="B11" s="182">
        <f>+'10.ค่าใช้จ่าย(แยกกลุ่ม)'!C104</f>
        <v>8095.3467663839756</v>
      </c>
      <c r="C11" s="182">
        <f>+'10.ค่าใช้จ่าย(แยกกลุ่ม)'!D104</f>
        <v>35.216610826911158</v>
      </c>
      <c r="D11" s="182">
        <f>+'10.ค่าใช้จ่าย(แยกกลุ่ม)'!E104</f>
        <v>1713.4853322891495</v>
      </c>
      <c r="E11" s="182">
        <f>+'10.ค่าใช้จ่าย(แยกกลุ่ม)'!F104</f>
        <v>647.36848812053711</v>
      </c>
      <c r="F11" s="182">
        <f>+'10.ค่าใช้จ่าย(แยกกลุ่ม)'!G104</f>
        <v>553.05744546607343</v>
      </c>
      <c r="G11" s="182">
        <f>+'10.ค่าใช้จ่าย(แยกกลุ่ม)'!H104</f>
        <v>468.00988625363539</v>
      </c>
      <c r="H11" s="182">
        <f>+'10.ค่าใช้จ่าย(แยกกลุ่ม)'!I104</f>
        <v>890.0211006968093</v>
      </c>
      <c r="I11" s="182">
        <f>+'10.ค่าใช้จ่าย(แยกกลุ่ม)'!J104</f>
        <v>449.19454074537197</v>
      </c>
      <c r="J11" s="182">
        <f>+'10.ค่าใช้จ่าย(แยกกลุ่ม)'!K104</f>
        <v>280.63576830200975</v>
      </c>
      <c r="K11" s="182">
        <f>+'10.ค่าใช้จ่าย(แยกกลุ่ม)'!L104</f>
        <v>72.834512670050302</v>
      </c>
      <c r="L11" s="182">
        <f>+'10.ค่าใช้จ่าย(แยกกลุ่ม)'!M104</f>
        <v>273.45935577701442</v>
      </c>
      <c r="M11" s="181"/>
      <c r="O11" s="181"/>
    </row>
    <row r="12" spans="1:15" ht="15">
      <c r="A12" s="33">
        <v>9</v>
      </c>
      <c r="B12" s="182">
        <f>+'10.ค่าใช้จ่าย(แยกกลุ่ม)'!C114</f>
        <v>9469.75733563225</v>
      </c>
      <c r="C12" s="182">
        <f>+'10.ค่าใช้จ่าย(แยกกลุ่ม)'!D114</f>
        <v>30.821765337647072</v>
      </c>
      <c r="D12" s="182">
        <f>+'10.ค่าใช้จ่าย(แยกกลุ่ม)'!E114</f>
        <v>2062.9073204353826</v>
      </c>
      <c r="E12" s="182">
        <f>+'10.ค่าใช้จ่าย(แยกกลุ่ม)'!F114</f>
        <v>744.34606616409746</v>
      </c>
      <c r="F12" s="182">
        <f>+'10.ค่าใช้จ่าย(แยกกลุ่ม)'!G114</f>
        <v>606.29415764531245</v>
      </c>
      <c r="G12" s="182">
        <f>+'10.ค่าใช้จ่าย(แยกกลุ่ม)'!H114</f>
        <v>574.49361351478024</v>
      </c>
      <c r="H12" s="182">
        <f>+'10.ค่าใช้จ่าย(แยกกลุ่ม)'!I114</f>
        <v>966.01527957052315</v>
      </c>
      <c r="I12" s="182">
        <f>+'10.ค่าใช้จ่าย(แยกกลุ่ม)'!J114</f>
        <v>725.15201260637787</v>
      </c>
      <c r="J12" s="182">
        <f>+'10.ค่าใช้จ่าย(แยกกลุ่ม)'!K114</f>
        <v>342.39062873310934</v>
      </c>
      <c r="K12" s="182">
        <f>+'10.ค่าใช้จ่าย(แยกกลุ่ม)'!L114</f>
        <v>26.026946311136747</v>
      </c>
      <c r="L12" s="182">
        <f>+'10.ค่าใช้จ่าย(แยกกลุ่ม)'!M114</f>
        <v>777.74290959004384</v>
      </c>
      <c r="M12" s="181"/>
      <c r="O12" s="181"/>
    </row>
    <row r="13" spans="1:15" ht="15">
      <c r="A13" s="33">
        <v>10</v>
      </c>
      <c r="B13" s="182">
        <f>+'10.ค่าใช้จ่าย(แยกกลุ่ม)'!C126</f>
        <v>6733.5861877010548</v>
      </c>
      <c r="C13" s="182">
        <f>+'10.ค่าใช้จ่าย(แยกกลุ่ม)'!D126</f>
        <v>18.16135812254533</v>
      </c>
      <c r="D13" s="182">
        <f>+'10.ค่าใช้จ่าย(แยกกลุ่ม)'!E126</f>
        <v>1560.97335501409</v>
      </c>
      <c r="E13" s="182">
        <f>+'10.ค่าใช้จ่าย(แยกกลุ่ม)'!F126</f>
        <v>677.92095004550595</v>
      </c>
      <c r="F13" s="182">
        <f>+'10.ค่าใช้จ่าย(แยกกลุ่ม)'!G126</f>
        <v>506.22310787750581</v>
      </c>
      <c r="G13" s="182">
        <f>+'10.ค่าใช้จ่าย(แยกกลุ่ม)'!H126</f>
        <v>425.45092962612779</v>
      </c>
      <c r="H13" s="182">
        <f>+'10.ค่าใช้จ่าย(แยกกลุ่ม)'!I126</f>
        <v>365.95881191684623</v>
      </c>
      <c r="I13" s="182">
        <f>+'10.ค่าใช้จ่าย(แยกกลุ่ม)'!J126</f>
        <v>462.43580672629025</v>
      </c>
      <c r="J13" s="182">
        <f>+'10.ค่าใช้จ่าย(แยกกลุ่ม)'!K126</f>
        <v>244.41392380548015</v>
      </c>
      <c r="K13" s="182">
        <f>+'10.ค่าใช้จ่าย(แยกกลุ่ม)'!L126</f>
        <v>44.001861116855927</v>
      </c>
      <c r="L13" s="182">
        <f>+'10.ค่าใช้จ่าย(แยกกลุ่ม)'!M126</f>
        <v>137.99180215723399</v>
      </c>
      <c r="M13" s="181"/>
      <c r="O13" s="181"/>
    </row>
    <row r="14" spans="1:15" ht="15">
      <c r="A14" s="33">
        <v>11</v>
      </c>
      <c r="B14" s="35">
        <f>+'10.ค่าใช้จ่าย(แยกกลุ่ม)'!C136</f>
        <v>7107.9488143775816</v>
      </c>
      <c r="C14" s="35">
        <f>+'10.ค่าใช้จ่าย(แยกกลุ่ม)'!D136</f>
        <v>46.295167164692103</v>
      </c>
      <c r="D14" s="35">
        <f>+'10.ค่าใช้จ่าย(แยกกลุ่ม)'!E136</f>
        <v>1992.2751606378945</v>
      </c>
      <c r="E14" s="35">
        <f>+'10.ค่าใช้จ่าย(แยกกลุ่ม)'!F136</f>
        <v>1048.4667349522597</v>
      </c>
      <c r="F14" s="35">
        <f>+'10.ค่าใช้จ่าย(แยกกลุ่ม)'!G136</f>
        <v>251.73759141113928</v>
      </c>
      <c r="G14" s="35">
        <f>+'10.ค่าใช้จ่าย(แยกกลุ่ม)'!H136</f>
        <v>381.68963082079694</v>
      </c>
      <c r="H14" s="35">
        <f>+'10.ค่าใช้จ่าย(แยกกลุ่ม)'!I136</f>
        <v>1066.9551855127027</v>
      </c>
      <c r="I14" s="35">
        <f>+'10.ค่าใช้จ่าย(แยกกลุ่ม)'!J136</f>
        <v>781.1518977846589</v>
      </c>
      <c r="J14" s="35">
        <f>+'10.ค่าใช้จ่าย(แยกกลุ่ม)'!K136</f>
        <v>310.67463161699959</v>
      </c>
      <c r="K14" s="35">
        <f>+'10.ค่าใช้จ่าย(แยกกลุ่ม)'!L136</f>
        <v>39.395404156404915</v>
      </c>
      <c r="L14" s="35">
        <f>+'10.ค่าใช้จ่าย(แยกกลุ่ม)'!M136</f>
        <v>138.550137100516</v>
      </c>
      <c r="M14" s="181"/>
      <c r="O14" s="181"/>
    </row>
    <row r="15" spans="1:15" ht="15">
      <c r="A15" s="33">
        <v>12</v>
      </c>
      <c r="B15" s="35">
        <f>+'10.ค่าใช้จ่าย(แยกกลุ่ม)'!C145</f>
        <v>7287.0058780355321</v>
      </c>
      <c r="C15" s="35">
        <f>+'10.ค่าใช้จ่าย(แยกกลุ่ม)'!D145</f>
        <v>28.636615847876318</v>
      </c>
      <c r="D15" s="35">
        <f>+'10.ค่าใช้จ่าย(แยกกลุ่ม)'!E145</f>
        <v>2359.5571653725783</v>
      </c>
      <c r="E15" s="35">
        <f>+'10.ค่าใช้จ่าย(แยกกลุ่ม)'!F145</f>
        <v>1108.6432073179672</v>
      </c>
      <c r="F15" s="35">
        <f>+'10.ค่าใช้จ่าย(แยกกลุ่ม)'!G145</f>
        <v>157.09045235804132</v>
      </c>
      <c r="G15" s="35">
        <f>+'10.ค่าใช้จ่าย(แยกกลุ่ม)'!H145</f>
        <v>399.72906788850776</v>
      </c>
      <c r="H15" s="35">
        <f>+'10.ค่าใช้จ่าย(แยกกลุ่ม)'!I145</f>
        <v>330.74769327749641</v>
      </c>
      <c r="I15" s="35">
        <f>+'10.ค่าใช้จ่าย(แยกกลุ่ม)'!J145</f>
        <v>791.70929455097416</v>
      </c>
      <c r="J15" s="35">
        <f>+'10.ค่าใช้จ่าย(แยกกลุ่ม)'!K145</f>
        <v>300.2098210868748</v>
      </c>
      <c r="K15" s="35">
        <f>+'10.ค่าใช้จ่าย(แยกกลุ่ม)'!L145</f>
        <v>323.62406533287663</v>
      </c>
      <c r="L15" s="35">
        <f>+'10.ค่าใช้จ่าย(แยกกลุ่ม)'!M145</f>
        <v>98.648099882498769</v>
      </c>
      <c r="M15" s="181"/>
      <c r="O15" s="181"/>
    </row>
    <row r="16" spans="1:15" ht="15">
      <c r="A16" s="33">
        <v>13</v>
      </c>
      <c r="B16" s="35">
        <f>+'10.ค่าใช้จ่าย(แยกกลุ่ม)'!C152</f>
        <v>6584.0168490242922</v>
      </c>
      <c r="C16" s="35">
        <f>+'10.ค่าใช้จ่าย(แยกกลุ่ม)'!D152</f>
        <v>37.824301918547924</v>
      </c>
      <c r="D16" s="35">
        <f>+'10.ค่าใช้จ่าย(แยกกลุ่ม)'!E152</f>
        <v>4061.5550347989674</v>
      </c>
      <c r="E16" s="35">
        <f>+'10.ค่าใช้จ่าย(แยกกลุ่ม)'!F152</f>
        <v>2566.3499790298874</v>
      </c>
      <c r="F16" s="35">
        <f>+'10.ค่าใช้จ่าย(แยกกลุ่ม)'!G152</f>
        <v>120.18937877825954</v>
      </c>
      <c r="G16" s="35">
        <f>+'10.ค่าใช้จ่าย(แยกกลุ่ม)'!H152</f>
        <v>387.70916901635462</v>
      </c>
      <c r="H16" s="35">
        <f>+'10.ค่าใช้จ่าย(แยกกลุ่ม)'!I152</f>
        <v>917.25996944107737</v>
      </c>
      <c r="I16" s="35">
        <f>+'10.ค่าใช้จ่าย(แยกกลุ่ม)'!J152</f>
        <v>593.67040726507093</v>
      </c>
      <c r="J16" s="35">
        <f>+'10.ค่าใช้จ่าย(แยกกลุ่ม)'!K152</f>
        <v>452.25102746110485</v>
      </c>
      <c r="K16" s="35">
        <f>+'10.ค่าใช้จ่าย(แยกกลุ่ม)'!L152</f>
        <v>15.067202626041356</v>
      </c>
      <c r="L16" s="35">
        <f>+'10.ค่าใช้จ่าย(แยกกลุ่ม)'!M152</f>
        <v>127.21696100531696</v>
      </c>
      <c r="M16" s="181"/>
      <c r="O16" s="181"/>
    </row>
    <row r="17" spans="1:15" ht="15">
      <c r="A17" s="183" t="s">
        <v>720</v>
      </c>
      <c r="M17" s="181"/>
      <c r="O17" s="181"/>
    </row>
    <row r="40" spans="1:1" ht="17.399999999999999">
      <c r="A40" s="178" t="s">
        <v>1363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1:B33"/>
  <sheetViews>
    <sheetView topLeftCell="A49" zoomScale="130" zoomScaleNormal="130" zoomScaleSheetLayoutView="100" workbookViewId="0">
      <selection activeCell="D28" sqref="D28"/>
    </sheetView>
  </sheetViews>
  <sheetFormatPr defaultColWidth="10" defaultRowHeight="21"/>
  <cols>
    <col min="1" max="1" width="23.21875" style="297" customWidth="1"/>
    <col min="2" max="2" width="76.44140625" style="298" customWidth="1"/>
    <col min="3" max="16384" width="10" style="296"/>
  </cols>
  <sheetData>
    <row r="1" spans="1:2">
      <c r="A1" s="450" t="s">
        <v>1364</v>
      </c>
      <c r="B1" s="450"/>
    </row>
    <row r="2" spans="1:2" ht="12" customHeight="1">
      <c r="A2" s="450"/>
      <c r="B2" s="450"/>
    </row>
    <row r="3" spans="1:2" ht="28.2" customHeight="1">
      <c r="A3" s="305" t="s">
        <v>1333</v>
      </c>
      <c r="B3" s="306"/>
    </row>
    <row r="4" spans="1:2">
      <c r="A4" s="305"/>
      <c r="B4" s="306"/>
    </row>
    <row r="5" spans="1:2">
      <c r="A5" s="307" t="s">
        <v>249</v>
      </c>
      <c r="B5" s="308" t="s">
        <v>1334</v>
      </c>
    </row>
    <row r="6" spans="1:2" ht="49.95" customHeight="1">
      <c r="A6" s="303" t="s">
        <v>1355</v>
      </c>
      <c r="B6" s="387" t="s">
        <v>1365</v>
      </c>
    </row>
    <row r="7" spans="1:2" ht="49.95" customHeight="1">
      <c r="A7" s="303" t="s">
        <v>1371</v>
      </c>
      <c r="B7" s="364" t="s">
        <v>1372</v>
      </c>
    </row>
    <row r="8" spans="1:2" ht="49.95" customHeight="1">
      <c r="A8" s="304" t="s">
        <v>1374</v>
      </c>
      <c r="B8" s="363" t="s">
        <v>1373</v>
      </c>
    </row>
    <row r="9" spans="1:2" ht="49.95" customHeight="1">
      <c r="A9" s="303" t="s">
        <v>1378</v>
      </c>
      <c r="B9" s="364" t="s">
        <v>1377</v>
      </c>
    </row>
    <row r="10" spans="1:2" ht="49.95" customHeight="1">
      <c r="A10" s="303" t="s">
        <v>1356</v>
      </c>
      <c r="B10" s="364" t="s">
        <v>1375</v>
      </c>
    </row>
    <row r="11" spans="1:2" ht="49.95" customHeight="1">
      <c r="A11" s="303" t="s">
        <v>1379</v>
      </c>
      <c r="B11" s="364" t="s">
        <v>1366</v>
      </c>
    </row>
    <row r="12" spans="1:2" ht="49.95" customHeight="1">
      <c r="A12" s="303" t="s">
        <v>1380</v>
      </c>
      <c r="B12" s="364" t="s">
        <v>1367</v>
      </c>
    </row>
    <row r="13" spans="1:2">
      <c r="B13" s="299"/>
    </row>
    <row r="14" spans="1:2">
      <c r="B14" s="299"/>
    </row>
    <row r="15" spans="1:2">
      <c r="A15" s="450" t="s">
        <v>1364</v>
      </c>
      <c r="B15" s="450"/>
    </row>
    <row r="16" spans="1:2">
      <c r="A16" s="305" t="s">
        <v>1335</v>
      </c>
      <c r="B16" s="310"/>
    </row>
    <row r="17" spans="1:2">
      <c r="A17" s="307" t="s">
        <v>2</v>
      </c>
      <c r="B17" s="308" t="s">
        <v>1336</v>
      </c>
    </row>
    <row r="18" spans="1:2" ht="69.599999999999994" customHeight="1">
      <c r="A18" s="304" t="s">
        <v>1381</v>
      </c>
      <c r="B18" s="364" t="s">
        <v>1395</v>
      </c>
    </row>
    <row r="19" spans="1:2" ht="52.2" customHeight="1">
      <c r="A19" s="304" t="s">
        <v>1376</v>
      </c>
      <c r="B19" s="364" t="s">
        <v>1396</v>
      </c>
    </row>
    <row r="20" spans="1:2" ht="52.2" customHeight="1">
      <c r="A20" s="304" t="s">
        <v>1357</v>
      </c>
      <c r="B20" s="363" t="s">
        <v>1397</v>
      </c>
    </row>
    <row r="21" spans="1:2" ht="52.2" customHeight="1">
      <c r="A21" s="303" t="s">
        <v>1382</v>
      </c>
      <c r="B21" s="364" t="s">
        <v>1398</v>
      </c>
    </row>
    <row r="22" spans="1:2" ht="52.2" customHeight="1">
      <c r="A22" s="303" t="s">
        <v>1384</v>
      </c>
      <c r="B22" s="364" t="s">
        <v>1383</v>
      </c>
    </row>
    <row r="23" spans="1:2" ht="52.2" customHeight="1">
      <c r="A23" s="304" t="s">
        <v>1385</v>
      </c>
      <c r="B23" s="365" t="s">
        <v>1368</v>
      </c>
    </row>
    <row r="24" spans="1:2" ht="52.2" customHeight="1">
      <c r="A24" s="303" t="s">
        <v>1358</v>
      </c>
      <c r="B24" s="364" t="s">
        <v>1399</v>
      </c>
    </row>
    <row r="25" spans="1:2" ht="52.2" customHeight="1">
      <c r="A25" s="303" t="s">
        <v>1359</v>
      </c>
      <c r="B25" s="364" t="s">
        <v>1369</v>
      </c>
    </row>
    <row r="26" spans="1:2" ht="52.2" customHeight="1">
      <c r="A26" s="303" t="s">
        <v>1386</v>
      </c>
      <c r="B26" s="363" t="s">
        <v>1390</v>
      </c>
    </row>
    <row r="27" spans="1:2" ht="52.2" customHeight="1">
      <c r="A27" s="309" t="s">
        <v>1387</v>
      </c>
      <c r="B27" s="364" t="s">
        <v>1370</v>
      </c>
    </row>
    <row r="28" spans="1:2" ht="52.2" customHeight="1">
      <c r="A28" s="309" t="s">
        <v>1388</v>
      </c>
      <c r="B28" s="364" t="s">
        <v>1389</v>
      </c>
    </row>
    <row r="30" spans="1:2" ht="24.6">
      <c r="A30" s="300"/>
      <c r="B30" s="301"/>
    </row>
    <row r="31" spans="1:2" s="299" customFormat="1">
      <c r="A31" s="297"/>
    </row>
    <row r="32" spans="1:2" s="299" customFormat="1">
      <c r="A32" s="297"/>
    </row>
    <row r="33" spans="1:1" s="299" customFormat="1">
      <c r="A33" s="297"/>
    </row>
  </sheetData>
  <mergeCells count="3">
    <mergeCell ref="A1:B1"/>
    <mergeCell ref="A2:B2"/>
    <mergeCell ref="A15:B15"/>
  </mergeCells>
  <pageMargins left="0.70866141732283472" right="0.51181102362204722" top="0.74803149606299213" bottom="0.74803149606299213" header="0.31496062992125984" footer="0.31496062992125984"/>
  <pageSetup paperSize="9" scale="90" fitToWidth="0" fitToHeight="0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topLeftCell="A19" zoomScale="73" zoomScaleNormal="73" workbookViewId="0">
      <selection activeCell="E29" sqref="E29"/>
    </sheetView>
  </sheetViews>
  <sheetFormatPr defaultColWidth="8.6640625" defaultRowHeight="24.6"/>
  <cols>
    <col min="1" max="1" width="14.6640625" style="208" customWidth="1"/>
    <col min="2" max="2" width="8" style="213" customWidth="1"/>
    <col min="3" max="3" width="15.5546875" style="214" customWidth="1"/>
    <col min="4" max="4" width="6.88671875" style="214" customWidth="1"/>
    <col min="5" max="5" width="23.6640625" style="214" bestFit="1" customWidth="1"/>
    <col min="6" max="6" width="7.33203125" style="214" customWidth="1"/>
    <col min="7" max="7" width="8" style="214" customWidth="1"/>
    <col min="8" max="8" width="21.109375" style="214" customWidth="1"/>
    <col min="9" max="9" width="10.33203125" style="215" customWidth="1"/>
    <col min="10" max="10" width="10.33203125" style="216" customWidth="1"/>
    <col min="11" max="16384" width="8.6640625" style="199"/>
  </cols>
  <sheetData>
    <row r="1" spans="1:12">
      <c r="B1" s="392" t="s">
        <v>1162</v>
      </c>
      <c r="C1" s="392"/>
      <c r="D1" s="392"/>
      <c r="E1" s="392"/>
      <c r="F1" s="392"/>
      <c r="G1" s="392"/>
      <c r="H1" s="392"/>
      <c r="I1" s="392"/>
      <c r="J1" s="392"/>
    </row>
    <row r="2" spans="1:12" ht="26.4" customHeight="1">
      <c r="A2" s="390" t="s">
        <v>1330</v>
      </c>
      <c r="B2" s="390" t="s">
        <v>278</v>
      </c>
      <c r="C2" s="390" t="s">
        <v>1163</v>
      </c>
      <c r="D2" s="390" t="s">
        <v>1164</v>
      </c>
      <c r="E2" s="390" t="s">
        <v>1165</v>
      </c>
      <c r="F2" s="390" t="s">
        <v>1166</v>
      </c>
      <c r="G2" s="390" t="s">
        <v>1167</v>
      </c>
      <c r="H2" s="390" t="s">
        <v>1168</v>
      </c>
      <c r="I2" s="393" t="s">
        <v>1169</v>
      </c>
      <c r="J2" s="394" t="s">
        <v>1170</v>
      </c>
      <c r="K2" s="391" t="s">
        <v>44</v>
      </c>
      <c r="L2" s="389" t="s">
        <v>1328</v>
      </c>
    </row>
    <row r="3" spans="1:12" ht="26.4" customHeight="1">
      <c r="A3" s="390"/>
      <c r="B3" s="390"/>
      <c r="C3" s="390"/>
      <c r="D3" s="390"/>
      <c r="E3" s="390"/>
      <c r="F3" s="390"/>
      <c r="G3" s="390"/>
      <c r="H3" s="390"/>
      <c r="I3" s="393"/>
      <c r="J3" s="394"/>
      <c r="K3" s="391"/>
      <c r="L3" s="389"/>
    </row>
    <row r="4" spans="1:12">
      <c r="A4" s="232">
        <v>1</v>
      </c>
      <c r="B4" s="233">
        <v>1</v>
      </c>
      <c r="C4" s="234" t="s">
        <v>45</v>
      </c>
      <c r="D4" s="235" t="s">
        <v>158</v>
      </c>
      <c r="E4" s="234" t="s">
        <v>312</v>
      </c>
      <c r="F4" s="236" t="s">
        <v>1171</v>
      </c>
      <c r="G4" s="237">
        <v>8</v>
      </c>
      <c r="H4" s="238" t="s">
        <v>1172</v>
      </c>
      <c r="I4" s="239">
        <v>4063</v>
      </c>
      <c r="J4" s="240">
        <v>8</v>
      </c>
      <c r="K4" s="241">
        <v>21</v>
      </c>
      <c r="L4" s="241">
        <v>21</v>
      </c>
    </row>
    <row r="5" spans="1:12" ht="20.7" customHeight="1">
      <c r="A5" s="232">
        <v>2</v>
      </c>
      <c r="B5" s="233">
        <v>1</v>
      </c>
      <c r="C5" s="234" t="s">
        <v>53</v>
      </c>
      <c r="D5" s="235" t="s">
        <v>159</v>
      </c>
      <c r="E5" s="234" t="s">
        <v>333</v>
      </c>
      <c r="F5" s="236" t="s">
        <v>1171</v>
      </c>
      <c r="G5" s="237">
        <v>30</v>
      </c>
      <c r="H5" s="238" t="s">
        <v>1172</v>
      </c>
      <c r="I5" s="239">
        <v>8768</v>
      </c>
      <c r="J5" s="240">
        <v>30</v>
      </c>
      <c r="K5" s="241">
        <v>21</v>
      </c>
      <c r="L5" s="241">
        <v>21</v>
      </c>
    </row>
    <row r="6" spans="1:12">
      <c r="A6" s="232">
        <v>3</v>
      </c>
      <c r="B6" s="233">
        <v>1</v>
      </c>
      <c r="C6" s="234" t="s">
        <v>55</v>
      </c>
      <c r="D6" s="235" t="s">
        <v>157</v>
      </c>
      <c r="E6" s="234" t="s">
        <v>301</v>
      </c>
      <c r="F6" s="236" t="s">
        <v>1171</v>
      </c>
      <c r="G6" s="237">
        <v>32</v>
      </c>
      <c r="H6" s="238" t="s">
        <v>1172</v>
      </c>
      <c r="I6" s="239">
        <v>11241</v>
      </c>
      <c r="J6" s="240">
        <v>32</v>
      </c>
      <c r="K6" s="241">
        <v>21</v>
      </c>
      <c r="L6" s="241">
        <v>21</v>
      </c>
    </row>
    <row r="7" spans="1:12">
      <c r="A7" s="232">
        <v>4</v>
      </c>
      <c r="B7" s="233">
        <v>1</v>
      </c>
      <c r="C7" s="234" t="s">
        <v>49</v>
      </c>
      <c r="D7" s="235" t="s">
        <v>161</v>
      </c>
      <c r="E7" s="234" t="s">
        <v>358</v>
      </c>
      <c r="F7" s="236" t="s">
        <v>1171</v>
      </c>
      <c r="G7" s="237">
        <v>15</v>
      </c>
      <c r="H7" s="238" t="s">
        <v>1172</v>
      </c>
      <c r="I7" s="239">
        <v>10820</v>
      </c>
      <c r="J7" s="240">
        <v>15</v>
      </c>
      <c r="K7" s="241">
        <v>21</v>
      </c>
      <c r="L7" s="241">
        <v>21</v>
      </c>
    </row>
    <row r="8" spans="1:12" ht="20.7" customHeight="1">
      <c r="A8" s="232">
        <v>5</v>
      </c>
      <c r="B8" s="233">
        <v>1</v>
      </c>
      <c r="C8" s="234" t="s">
        <v>45</v>
      </c>
      <c r="D8" s="235" t="s">
        <v>165</v>
      </c>
      <c r="E8" s="234" t="s">
        <v>328</v>
      </c>
      <c r="F8" s="236" t="s">
        <v>1171</v>
      </c>
      <c r="G8" s="237">
        <v>30</v>
      </c>
      <c r="H8" s="238" t="s">
        <v>1173</v>
      </c>
      <c r="I8" s="239">
        <v>19069</v>
      </c>
      <c r="J8" s="240">
        <v>30</v>
      </c>
      <c r="K8" s="241">
        <v>21</v>
      </c>
      <c r="L8" s="241">
        <v>21</v>
      </c>
    </row>
    <row r="9" spans="1:12">
      <c r="A9" s="232">
        <v>6</v>
      </c>
      <c r="B9" s="233">
        <v>1</v>
      </c>
      <c r="C9" s="234" t="s">
        <v>47</v>
      </c>
      <c r="D9" s="235" t="s">
        <v>160</v>
      </c>
      <c r="E9" s="234" t="s">
        <v>349</v>
      </c>
      <c r="F9" s="236" t="s">
        <v>1171</v>
      </c>
      <c r="G9" s="237">
        <v>15</v>
      </c>
      <c r="H9" s="238" t="s">
        <v>1172</v>
      </c>
      <c r="I9" s="239">
        <v>12022</v>
      </c>
      <c r="J9" s="240">
        <v>15</v>
      </c>
      <c r="K9" s="241">
        <v>21</v>
      </c>
      <c r="L9" s="241">
        <v>21</v>
      </c>
    </row>
    <row r="10" spans="1:12">
      <c r="A10" s="232">
        <v>7</v>
      </c>
      <c r="B10" s="233">
        <v>1</v>
      </c>
      <c r="C10" s="234" t="s">
        <v>51</v>
      </c>
      <c r="D10" s="235" t="s">
        <v>162</v>
      </c>
      <c r="E10" s="234" t="s">
        <v>381</v>
      </c>
      <c r="F10" s="236" t="s">
        <v>1171</v>
      </c>
      <c r="G10" s="237">
        <v>20</v>
      </c>
      <c r="H10" s="238" t="s">
        <v>1172</v>
      </c>
      <c r="I10" s="239">
        <v>11638</v>
      </c>
      <c r="J10" s="240">
        <v>20</v>
      </c>
      <c r="K10" s="241">
        <v>21</v>
      </c>
      <c r="L10" s="241">
        <v>21</v>
      </c>
    </row>
    <row r="11" spans="1:12" ht="20.7" customHeight="1">
      <c r="A11" s="224">
        <v>8</v>
      </c>
      <c r="B11" s="200">
        <v>2</v>
      </c>
      <c r="C11" s="201" t="s">
        <v>45</v>
      </c>
      <c r="D11" s="202" t="s">
        <v>196</v>
      </c>
      <c r="E11" s="201" t="s">
        <v>323</v>
      </c>
      <c r="F11" s="203" t="s">
        <v>1171</v>
      </c>
      <c r="G11" s="204">
        <v>30</v>
      </c>
      <c r="H11" s="205" t="s">
        <v>1174</v>
      </c>
      <c r="I11" s="206">
        <v>21043</v>
      </c>
      <c r="J11" s="207">
        <v>30</v>
      </c>
      <c r="K11" s="217">
        <v>21</v>
      </c>
      <c r="L11" s="217">
        <v>21</v>
      </c>
    </row>
    <row r="12" spans="1:12">
      <c r="A12" s="224">
        <v>9</v>
      </c>
      <c r="B12" s="200">
        <v>2</v>
      </c>
      <c r="C12" s="201" t="s">
        <v>45</v>
      </c>
      <c r="D12" s="202" t="s">
        <v>197</v>
      </c>
      <c r="E12" s="201" t="s">
        <v>324</v>
      </c>
      <c r="F12" s="203" t="s">
        <v>1171</v>
      </c>
      <c r="G12" s="204">
        <v>30</v>
      </c>
      <c r="H12" s="205" t="s">
        <v>1174</v>
      </c>
      <c r="I12" s="206">
        <v>23638</v>
      </c>
      <c r="J12" s="207">
        <v>30</v>
      </c>
      <c r="K12" s="217">
        <v>21</v>
      </c>
      <c r="L12" s="217">
        <v>21</v>
      </c>
    </row>
    <row r="13" spans="1:12">
      <c r="A13" s="224">
        <v>10</v>
      </c>
      <c r="B13" s="200">
        <v>2</v>
      </c>
      <c r="C13" s="201" t="s">
        <v>47</v>
      </c>
      <c r="D13" s="202" t="s">
        <v>215</v>
      </c>
      <c r="E13" s="201" t="s">
        <v>345</v>
      </c>
      <c r="F13" s="203" t="s">
        <v>1171</v>
      </c>
      <c r="G13" s="204">
        <v>30</v>
      </c>
      <c r="H13" s="205" t="s">
        <v>1174</v>
      </c>
      <c r="I13" s="206">
        <v>23304</v>
      </c>
      <c r="J13" s="207">
        <v>30</v>
      </c>
      <c r="K13" s="217">
        <v>21</v>
      </c>
      <c r="L13" s="217">
        <v>21</v>
      </c>
    </row>
    <row r="14" spans="1:12" ht="20.7" customHeight="1">
      <c r="A14" s="224">
        <v>11</v>
      </c>
      <c r="B14" s="200">
        <v>2</v>
      </c>
      <c r="C14" s="201" t="s">
        <v>49</v>
      </c>
      <c r="D14" s="202" t="s">
        <v>167</v>
      </c>
      <c r="E14" s="201" t="s">
        <v>364</v>
      </c>
      <c r="F14" s="203" t="s">
        <v>1171</v>
      </c>
      <c r="G14" s="204">
        <v>40</v>
      </c>
      <c r="H14" s="205" t="s">
        <v>1174</v>
      </c>
      <c r="I14" s="206">
        <v>17778</v>
      </c>
      <c r="J14" s="207">
        <v>40</v>
      </c>
      <c r="K14" s="217">
        <v>21</v>
      </c>
      <c r="L14" s="217">
        <v>21</v>
      </c>
    </row>
    <row r="15" spans="1:12">
      <c r="A15" s="224">
        <v>12</v>
      </c>
      <c r="B15" s="200">
        <v>2</v>
      </c>
      <c r="C15" s="201" t="s">
        <v>51</v>
      </c>
      <c r="D15" s="202" t="s">
        <v>168</v>
      </c>
      <c r="E15" s="201" t="s">
        <v>374</v>
      </c>
      <c r="F15" s="203" t="s">
        <v>1171</v>
      </c>
      <c r="G15" s="204">
        <v>36</v>
      </c>
      <c r="H15" s="205" t="s">
        <v>1174</v>
      </c>
      <c r="I15" s="206">
        <v>17669</v>
      </c>
      <c r="J15" s="207">
        <v>36</v>
      </c>
      <c r="K15" s="217">
        <v>21</v>
      </c>
      <c r="L15" s="217">
        <v>21</v>
      </c>
    </row>
    <row r="16" spans="1:12">
      <c r="A16" s="224">
        <v>13</v>
      </c>
      <c r="B16" s="200">
        <v>2</v>
      </c>
      <c r="C16" s="201" t="s">
        <v>47</v>
      </c>
      <c r="D16" s="202" t="s">
        <v>166</v>
      </c>
      <c r="E16" s="201" t="s">
        <v>348</v>
      </c>
      <c r="F16" s="203" t="s">
        <v>1171</v>
      </c>
      <c r="G16" s="204">
        <v>30</v>
      </c>
      <c r="H16" s="205" t="s">
        <v>1173</v>
      </c>
      <c r="I16" s="206">
        <v>20272</v>
      </c>
      <c r="J16" s="207">
        <v>30</v>
      </c>
      <c r="K16" s="217">
        <v>21</v>
      </c>
      <c r="L16" s="217">
        <v>21</v>
      </c>
    </row>
    <row r="17" spans="1:12" ht="20.7" customHeight="1">
      <c r="A17" s="224">
        <v>14</v>
      </c>
      <c r="B17" s="200">
        <v>2</v>
      </c>
      <c r="C17" s="201" t="s">
        <v>45</v>
      </c>
      <c r="D17" s="202" t="s">
        <v>164</v>
      </c>
      <c r="E17" s="201" t="s">
        <v>327</v>
      </c>
      <c r="F17" s="203" t="s">
        <v>1171</v>
      </c>
      <c r="G17" s="204">
        <v>30</v>
      </c>
      <c r="H17" s="205" t="s">
        <v>1173</v>
      </c>
      <c r="I17" s="206">
        <v>18239</v>
      </c>
      <c r="J17" s="207">
        <v>30</v>
      </c>
      <c r="K17" s="217">
        <v>21</v>
      </c>
      <c r="L17" s="217">
        <v>21</v>
      </c>
    </row>
    <row r="18" spans="1:12">
      <c r="A18" s="224">
        <v>15</v>
      </c>
      <c r="B18" s="200">
        <v>2</v>
      </c>
      <c r="C18" s="201" t="s">
        <v>47</v>
      </c>
      <c r="D18" s="202" t="s">
        <v>218</v>
      </c>
      <c r="E18" s="201" t="s">
        <v>350</v>
      </c>
      <c r="F18" s="203" t="s">
        <v>1171</v>
      </c>
      <c r="G18" s="204">
        <v>30</v>
      </c>
      <c r="H18" s="205" t="s">
        <v>1175</v>
      </c>
      <c r="I18" s="206">
        <v>36388</v>
      </c>
      <c r="J18" s="207">
        <v>30</v>
      </c>
      <c r="K18" s="217">
        <v>21</v>
      </c>
      <c r="L18" s="217">
        <v>21</v>
      </c>
    </row>
    <row r="19" spans="1:12">
      <c r="A19" s="224">
        <v>16</v>
      </c>
      <c r="B19" s="200">
        <v>2</v>
      </c>
      <c r="C19" s="201" t="s">
        <v>47</v>
      </c>
      <c r="D19" s="202" t="s">
        <v>219</v>
      </c>
      <c r="E19" s="201" t="s">
        <v>351</v>
      </c>
      <c r="F19" s="203" t="s">
        <v>1171</v>
      </c>
      <c r="G19" s="204">
        <v>30</v>
      </c>
      <c r="H19" s="205" t="s">
        <v>1174</v>
      </c>
      <c r="I19" s="206">
        <v>28793</v>
      </c>
      <c r="J19" s="207">
        <v>30</v>
      </c>
      <c r="K19" s="217">
        <v>21</v>
      </c>
      <c r="L19" s="217">
        <v>21</v>
      </c>
    </row>
    <row r="20" spans="1:12" ht="20.7" customHeight="1">
      <c r="A20" s="224">
        <v>17</v>
      </c>
      <c r="B20" s="200">
        <v>2</v>
      </c>
      <c r="C20" s="201" t="s">
        <v>53</v>
      </c>
      <c r="D20" s="202" t="s">
        <v>212</v>
      </c>
      <c r="E20" s="201" t="s">
        <v>342</v>
      </c>
      <c r="F20" s="203" t="s">
        <v>1171</v>
      </c>
      <c r="G20" s="204">
        <v>33</v>
      </c>
      <c r="H20" s="205" t="s">
        <v>1174</v>
      </c>
      <c r="I20" s="206">
        <v>19761</v>
      </c>
      <c r="J20" s="207">
        <v>33</v>
      </c>
      <c r="K20" s="217">
        <v>21</v>
      </c>
      <c r="L20" s="217">
        <v>21</v>
      </c>
    </row>
    <row r="21" spans="1:12">
      <c r="A21" s="232">
        <v>18</v>
      </c>
      <c r="B21" s="233">
        <v>3</v>
      </c>
      <c r="C21" s="234" t="s">
        <v>45</v>
      </c>
      <c r="D21" s="235" t="s">
        <v>188</v>
      </c>
      <c r="E21" s="234" t="s">
        <v>315</v>
      </c>
      <c r="F21" s="236" t="s">
        <v>1171</v>
      </c>
      <c r="G21" s="237">
        <v>30</v>
      </c>
      <c r="H21" s="238" t="s">
        <v>1174</v>
      </c>
      <c r="I21" s="239">
        <v>24948</v>
      </c>
      <c r="J21" s="240">
        <v>30</v>
      </c>
      <c r="K21" s="241">
        <v>21</v>
      </c>
      <c r="L21" s="241">
        <v>21</v>
      </c>
    </row>
    <row r="22" spans="1:12">
      <c r="A22" s="232">
        <v>19</v>
      </c>
      <c r="B22" s="233">
        <v>3</v>
      </c>
      <c r="C22" s="234" t="s">
        <v>45</v>
      </c>
      <c r="D22" s="235" t="s">
        <v>189</v>
      </c>
      <c r="E22" s="234" t="s">
        <v>316</v>
      </c>
      <c r="F22" s="236" t="s">
        <v>1171</v>
      </c>
      <c r="G22" s="237">
        <v>30</v>
      </c>
      <c r="H22" s="238" t="s">
        <v>1174</v>
      </c>
      <c r="I22" s="239">
        <v>29634</v>
      </c>
      <c r="J22" s="240">
        <v>30</v>
      </c>
      <c r="K22" s="241">
        <v>21</v>
      </c>
      <c r="L22" s="241">
        <v>21</v>
      </c>
    </row>
    <row r="23" spans="1:12">
      <c r="A23" s="232">
        <v>20</v>
      </c>
      <c r="B23" s="233">
        <v>3</v>
      </c>
      <c r="C23" s="234" t="s">
        <v>45</v>
      </c>
      <c r="D23" s="235" t="s">
        <v>195</v>
      </c>
      <c r="E23" s="234" t="s">
        <v>322</v>
      </c>
      <c r="F23" s="236" t="s">
        <v>1171</v>
      </c>
      <c r="G23" s="237">
        <v>30</v>
      </c>
      <c r="H23" s="238" t="s">
        <v>1174</v>
      </c>
      <c r="I23" s="239">
        <v>22343</v>
      </c>
      <c r="J23" s="240">
        <v>30</v>
      </c>
      <c r="K23" s="241">
        <v>21</v>
      </c>
      <c r="L23" s="241">
        <v>21</v>
      </c>
    </row>
    <row r="24" spans="1:12">
      <c r="A24" s="232">
        <v>21</v>
      </c>
      <c r="B24" s="233">
        <v>3</v>
      </c>
      <c r="C24" s="234" t="s">
        <v>45</v>
      </c>
      <c r="D24" s="235" t="s">
        <v>198</v>
      </c>
      <c r="E24" s="234" t="s">
        <v>325</v>
      </c>
      <c r="F24" s="236" t="s">
        <v>1171</v>
      </c>
      <c r="G24" s="237">
        <v>30</v>
      </c>
      <c r="H24" s="238" t="s">
        <v>1174</v>
      </c>
      <c r="I24" s="239">
        <v>19451</v>
      </c>
      <c r="J24" s="240">
        <v>30</v>
      </c>
      <c r="K24" s="241">
        <v>21</v>
      </c>
      <c r="L24" s="241">
        <v>21</v>
      </c>
    </row>
    <row r="25" spans="1:12">
      <c r="A25" s="232">
        <v>22</v>
      </c>
      <c r="B25" s="233">
        <v>3</v>
      </c>
      <c r="C25" s="234" t="s">
        <v>53</v>
      </c>
      <c r="D25" s="235" t="s">
        <v>201</v>
      </c>
      <c r="E25" s="234" t="s">
        <v>330</v>
      </c>
      <c r="F25" s="236" t="s">
        <v>1171</v>
      </c>
      <c r="G25" s="237">
        <v>40</v>
      </c>
      <c r="H25" s="238" t="s">
        <v>1174</v>
      </c>
      <c r="I25" s="239">
        <v>21566</v>
      </c>
      <c r="J25" s="240">
        <v>40</v>
      </c>
      <c r="K25" s="241">
        <v>21</v>
      </c>
      <c r="L25" s="241">
        <v>21</v>
      </c>
    </row>
    <row r="26" spans="1:12">
      <c r="A26" s="232">
        <v>23</v>
      </c>
      <c r="B26" s="233">
        <v>3</v>
      </c>
      <c r="C26" s="234" t="s">
        <v>53</v>
      </c>
      <c r="D26" s="235" t="s">
        <v>204</v>
      </c>
      <c r="E26" s="234" t="s">
        <v>334</v>
      </c>
      <c r="F26" s="236" t="s">
        <v>1171</v>
      </c>
      <c r="G26" s="237">
        <v>42</v>
      </c>
      <c r="H26" s="238" t="s">
        <v>1174</v>
      </c>
      <c r="I26" s="239">
        <v>18002</v>
      </c>
      <c r="J26" s="240">
        <v>32</v>
      </c>
      <c r="K26" s="241">
        <v>21</v>
      </c>
      <c r="L26" s="241">
        <v>21</v>
      </c>
    </row>
    <row r="27" spans="1:12">
      <c r="A27" s="232">
        <v>24</v>
      </c>
      <c r="B27" s="233">
        <v>3</v>
      </c>
      <c r="C27" s="234" t="s">
        <v>49</v>
      </c>
      <c r="D27" s="235" t="s">
        <v>222</v>
      </c>
      <c r="E27" s="234" t="s">
        <v>354</v>
      </c>
      <c r="F27" s="236" t="s">
        <v>1171</v>
      </c>
      <c r="G27" s="237">
        <v>39</v>
      </c>
      <c r="H27" s="238" t="s">
        <v>1174</v>
      </c>
      <c r="I27" s="239">
        <v>23937</v>
      </c>
      <c r="J27" s="240">
        <v>39</v>
      </c>
      <c r="K27" s="241">
        <v>21</v>
      </c>
      <c r="L27" s="241">
        <v>21</v>
      </c>
    </row>
    <row r="28" spans="1:12">
      <c r="A28" s="232">
        <v>25</v>
      </c>
      <c r="B28" s="233">
        <v>3</v>
      </c>
      <c r="C28" s="234" t="s">
        <v>49</v>
      </c>
      <c r="D28" s="235" t="s">
        <v>230</v>
      </c>
      <c r="E28" s="234" t="s">
        <v>1394</v>
      </c>
      <c r="F28" s="236" t="s">
        <v>1171</v>
      </c>
      <c r="G28" s="237">
        <v>42</v>
      </c>
      <c r="H28" s="238" t="s">
        <v>1174</v>
      </c>
      <c r="I28" s="239">
        <v>26439</v>
      </c>
      <c r="J28" s="240">
        <v>42</v>
      </c>
      <c r="K28" s="241">
        <v>21</v>
      </c>
      <c r="L28" s="241">
        <v>21</v>
      </c>
    </row>
    <row r="29" spans="1:12" ht="20.7" customHeight="1">
      <c r="A29" s="232">
        <v>26</v>
      </c>
      <c r="B29" s="233">
        <v>3</v>
      </c>
      <c r="C29" s="234" t="s">
        <v>49</v>
      </c>
      <c r="D29" s="235" t="s">
        <v>232</v>
      </c>
      <c r="E29" s="234" t="s">
        <v>366</v>
      </c>
      <c r="F29" s="236" t="s">
        <v>1171</v>
      </c>
      <c r="G29" s="237">
        <v>40</v>
      </c>
      <c r="H29" s="238" t="s">
        <v>1175</v>
      </c>
      <c r="I29" s="239">
        <v>32820</v>
      </c>
      <c r="J29" s="240">
        <v>40</v>
      </c>
      <c r="K29" s="241">
        <v>21</v>
      </c>
      <c r="L29" s="241">
        <v>21</v>
      </c>
    </row>
    <row r="30" spans="1:12">
      <c r="A30" s="232">
        <v>27</v>
      </c>
      <c r="B30" s="233">
        <v>3</v>
      </c>
      <c r="C30" s="234" t="s">
        <v>49</v>
      </c>
      <c r="D30" s="235" t="s">
        <v>233</v>
      </c>
      <c r="E30" s="234" t="s">
        <v>367</v>
      </c>
      <c r="F30" s="236" t="s">
        <v>1171</v>
      </c>
      <c r="G30" s="237">
        <v>34</v>
      </c>
      <c r="H30" s="238" t="s">
        <v>1174</v>
      </c>
      <c r="I30" s="239">
        <v>28073</v>
      </c>
      <c r="J30" s="240">
        <v>34</v>
      </c>
      <c r="K30" s="241">
        <v>21</v>
      </c>
      <c r="L30" s="241">
        <v>21</v>
      </c>
    </row>
    <row r="31" spans="1:12">
      <c r="A31" s="232">
        <v>28</v>
      </c>
      <c r="B31" s="233">
        <v>3</v>
      </c>
      <c r="C31" s="234" t="s">
        <v>51</v>
      </c>
      <c r="D31" s="235" t="s">
        <v>237</v>
      </c>
      <c r="E31" s="234" t="s">
        <v>371</v>
      </c>
      <c r="F31" s="236" t="s">
        <v>1171</v>
      </c>
      <c r="G31" s="237">
        <v>30</v>
      </c>
      <c r="H31" s="238" t="s">
        <v>1175</v>
      </c>
      <c r="I31" s="239">
        <v>39229</v>
      </c>
      <c r="J31" s="240">
        <v>30</v>
      </c>
      <c r="K31" s="241">
        <v>21</v>
      </c>
      <c r="L31" s="241">
        <v>21</v>
      </c>
    </row>
    <row r="32" spans="1:12" ht="20.7" customHeight="1">
      <c r="A32" s="232">
        <v>29</v>
      </c>
      <c r="B32" s="233">
        <v>3</v>
      </c>
      <c r="C32" s="234" t="s">
        <v>51</v>
      </c>
      <c r="D32" s="235" t="s">
        <v>238</v>
      </c>
      <c r="E32" s="234" t="s">
        <v>372</v>
      </c>
      <c r="F32" s="236" t="s">
        <v>1171</v>
      </c>
      <c r="G32" s="237">
        <v>40</v>
      </c>
      <c r="H32" s="238" t="s">
        <v>1175</v>
      </c>
      <c r="I32" s="239">
        <v>44414</v>
      </c>
      <c r="J32" s="240">
        <v>40</v>
      </c>
      <c r="K32" s="241">
        <v>21</v>
      </c>
      <c r="L32" s="241">
        <v>21</v>
      </c>
    </row>
    <row r="33" spans="1:12">
      <c r="A33" s="232">
        <v>30</v>
      </c>
      <c r="B33" s="233">
        <v>3</v>
      </c>
      <c r="C33" s="234" t="s">
        <v>49</v>
      </c>
      <c r="D33" s="235" t="s">
        <v>235</v>
      </c>
      <c r="E33" s="234" t="s">
        <v>369</v>
      </c>
      <c r="F33" s="236" t="s">
        <v>1171</v>
      </c>
      <c r="G33" s="237">
        <v>40</v>
      </c>
      <c r="H33" s="238" t="s">
        <v>1174</v>
      </c>
      <c r="I33" s="239">
        <v>28539</v>
      </c>
      <c r="J33" s="240">
        <v>40</v>
      </c>
      <c r="K33" s="241">
        <v>21</v>
      </c>
      <c r="L33" s="241">
        <v>21</v>
      </c>
    </row>
    <row r="34" spans="1:12" ht="20.7" customHeight="1">
      <c r="A34" s="224">
        <v>31</v>
      </c>
      <c r="B34" s="200">
        <v>4</v>
      </c>
      <c r="C34" s="201" t="s">
        <v>53</v>
      </c>
      <c r="D34" s="202" t="s">
        <v>205</v>
      </c>
      <c r="E34" s="201" t="s">
        <v>335</v>
      </c>
      <c r="F34" s="203" t="s">
        <v>1171</v>
      </c>
      <c r="G34" s="204">
        <v>45</v>
      </c>
      <c r="H34" s="205" t="s">
        <v>1174</v>
      </c>
      <c r="I34" s="206">
        <v>20876</v>
      </c>
      <c r="J34" s="207">
        <v>45</v>
      </c>
      <c r="K34" s="217">
        <v>21</v>
      </c>
      <c r="L34" s="217">
        <v>21</v>
      </c>
    </row>
    <row r="35" spans="1:12">
      <c r="A35" s="224">
        <v>32</v>
      </c>
      <c r="B35" s="200">
        <v>4</v>
      </c>
      <c r="C35" s="201" t="s">
        <v>53</v>
      </c>
      <c r="D35" s="202" t="s">
        <v>207</v>
      </c>
      <c r="E35" s="201" t="s">
        <v>337</v>
      </c>
      <c r="F35" s="203" t="s">
        <v>1171</v>
      </c>
      <c r="G35" s="204">
        <v>42</v>
      </c>
      <c r="H35" s="205" t="s">
        <v>1174</v>
      </c>
      <c r="I35" s="206">
        <v>26706</v>
      </c>
      <c r="J35" s="207">
        <v>42</v>
      </c>
      <c r="K35" s="217">
        <v>21</v>
      </c>
      <c r="L35" s="217">
        <v>21</v>
      </c>
    </row>
    <row r="36" spans="1:12">
      <c r="A36" s="224">
        <v>33</v>
      </c>
      <c r="B36" s="200">
        <v>4</v>
      </c>
      <c r="C36" s="201" t="s">
        <v>53</v>
      </c>
      <c r="D36" s="202" t="s">
        <v>208</v>
      </c>
      <c r="E36" s="201" t="s">
        <v>338</v>
      </c>
      <c r="F36" s="203" t="s">
        <v>1171</v>
      </c>
      <c r="G36" s="204">
        <v>42</v>
      </c>
      <c r="H36" s="205" t="s">
        <v>1174</v>
      </c>
      <c r="I36" s="206">
        <v>20307</v>
      </c>
      <c r="J36" s="207">
        <v>42</v>
      </c>
      <c r="K36" s="217">
        <v>21</v>
      </c>
      <c r="L36" s="217">
        <v>21</v>
      </c>
    </row>
    <row r="37" spans="1:12" ht="20.7" customHeight="1">
      <c r="A37" s="224">
        <v>34</v>
      </c>
      <c r="B37" s="200">
        <v>4</v>
      </c>
      <c r="C37" s="201" t="s">
        <v>47</v>
      </c>
      <c r="D37" s="202" t="s">
        <v>216</v>
      </c>
      <c r="E37" s="201" t="s">
        <v>346</v>
      </c>
      <c r="F37" s="203" t="s">
        <v>1171</v>
      </c>
      <c r="G37" s="204">
        <v>30</v>
      </c>
      <c r="H37" s="205" t="s">
        <v>1174</v>
      </c>
      <c r="I37" s="206">
        <v>20814</v>
      </c>
      <c r="J37" s="207">
        <v>30</v>
      </c>
      <c r="K37" s="217">
        <v>21</v>
      </c>
      <c r="L37" s="217">
        <v>21</v>
      </c>
    </row>
    <row r="38" spans="1:12">
      <c r="A38" s="224">
        <v>35</v>
      </c>
      <c r="B38" s="200">
        <v>4</v>
      </c>
      <c r="C38" s="201" t="s">
        <v>55</v>
      </c>
      <c r="D38" s="202" t="s">
        <v>175</v>
      </c>
      <c r="E38" s="201" t="s">
        <v>300</v>
      </c>
      <c r="F38" s="203" t="s">
        <v>1171</v>
      </c>
      <c r="G38" s="204">
        <v>38</v>
      </c>
      <c r="H38" s="205" t="s">
        <v>1175</v>
      </c>
      <c r="I38" s="206">
        <v>31592</v>
      </c>
      <c r="J38" s="207">
        <v>38</v>
      </c>
      <c r="K38" s="217">
        <v>21</v>
      </c>
      <c r="L38" s="217">
        <v>21</v>
      </c>
    </row>
    <row r="39" spans="1:12">
      <c r="A39" s="224">
        <v>36</v>
      </c>
      <c r="B39" s="200">
        <v>4</v>
      </c>
      <c r="C39" s="201" t="s">
        <v>49</v>
      </c>
      <c r="D39" s="202" t="s">
        <v>221</v>
      </c>
      <c r="E39" s="201" t="s">
        <v>353</v>
      </c>
      <c r="F39" s="203" t="s">
        <v>1171</v>
      </c>
      <c r="G39" s="204">
        <v>40</v>
      </c>
      <c r="H39" s="205" t="s">
        <v>1175</v>
      </c>
      <c r="I39" s="206">
        <v>36040</v>
      </c>
      <c r="J39" s="207">
        <v>40</v>
      </c>
      <c r="K39" s="217">
        <v>21</v>
      </c>
      <c r="L39" s="217">
        <v>21</v>
      </c>
    </row>
    <row r="40" spans="1:12" ht="20.7" customHeight="1">
      <c r="A40" s="224">
        <v>37</v>
      </c>
      <c r="B40" s="200">
        <v>4</v>
      </c>
      <c r="C40" s="201" t="s">
        <v>49</v>
      </c>
      <c r="D40" s="202" t="s">
        <v>225</v>
      </c>
      <c r="E40" s="201" t="s">
        <v>357</v>
      </c>
      <c r="F40" s="203" t="s">
        <v>1171</v>
      </c>
      <c r="G40" s="204">
        <v>38</v>
      </c>
      <c r="H40" s="205" t="s">
        <v>1175</v>
      </c>
      <c r="I40" s="206">
        <v>37390</v>
      </c>
      <c r="J40" s="207">
        <v>38</v>
      </c>
      <c r="K40" s="217">
        <v>21</v>
      </c>
      <c r="L40" s="217">
        <v>21</v>
      </c>
    </row>
    <row r="41" spans="1:12">
      <c r="A41" s="224">
        <v>38</v>
      </c>
      <c r="B41" s="200">
        <v>4</v>
      </c>
      <c r="C41" s="201" t="s">
        <v>49</v>
      </c>
      <c r="D41" s="202" t="s">
        <v>227</v>
      </c>
      <c r="E41" s="201" t="s">
        <v>360</v>
      </c>
      <c r="F41" s="203" t="s">
        <v>1171</v>
      </c>
      <c r="G41" s="204">
        <v>55</v>
      </c>
      <c r="H41" s="205" t="s">
        <v>1175</v>
      </c>
      <c r="I41" s="206">
        <v>30555</v>
      </c>
      <c r="J41" s="207">
        <v>55</v>
      </c>
      <c r="K41" s="217">
        <v>21</v>
      </c>
      <c r="L41" s="217">
        <v>21</v>
      </c>
    </row>
    <row r="42" spans="1:12">
      <c r="A42" s="224">
        <v>39</v>
      </c>
      <c r="B42" s="200">
        <v>4</v>
      </c>
      <c r="C42" s="201" t="s">
        <v>51</v>
      </c>
      <c r="D42" s="202" t="s">
        <v>239</v>
      </c>
      <c r="E42" s="201" t="s">
        <v>373</v>
      </c>
      <c r="F42" s="203" t="s">
        <v>1171</v>
      </c>
      <c r="G42" s="204">
        <v>43</v>
      </c>
      <c r="H42" s="205" t="s">
        <v>1174</v>
      </c>
      <c r="I42" s="206">
        <v>26994</v>
      </c>
      <c r="J42" s="207">
        <v>43</v>
      </c>
      <c r="K42" s="217">
        <v>21</v>
      </c>
      <c r="L42" s="217">
        <v>21</v>
      </c>
    </row>
    <row r="43" spans="1:12" ht="20.7" customHeight="1">
      <c r="A43" s="224">
        <v>40</v>
      </c>
      <c r="B43" s="200">
        <v>4</v>
      </c>
      <c r="C43" s="201" t="s">
        <v>51</v>
      </c>
      <c r="D43" s="202" t="s">
        <v>243</v>
      </c>
      <c r="E43" s="201" t="s">
        <v>378</v>
      </c>
      <c r="F43" s="203" t="s">
        <v>1171</v>
      </c>
      <c r="G43" s="204">
        <v>36</v>
      </c>
      <c r="H43" s="205" t="s">
        <v>1175</v>
      </c>
      <c r="I43" s="206">
        <v>37692</v>
      </c>
      <c r="J43" s="207">
        <v>36</v>
      </c>
      <c r="K43" s="217">
        <v>21</v>
      </c>
      <c r="L43" s="217">
        <v>21</v>
      </c>
    </row>
    <row r="44" spans="1:12">
      <c r="A44" s="224">
        <v>41</v>
      </c>
      <c r="B44" s="200">
        <v>4</v>
      </c>
      <c r="C44" s="201" t="s">
        <v>53</v>
      </c>
      <c r="D44" s="202" t="s">
        <v>211</v>
      </c>
      <c r="E44" s="201" t="s">
        <v>341</v>
      </c>
      <c r="F44" s="203" t="s">
        <v>1171</v>
      </c>
      <c r="G44" s="204">
        <v>38</v>
      </c>
      <c r="H44" s="205" t="s">
        <v>1175</v>
      </c>
      <c r="I44" s="206">
        <v>31088</v>
      </c>
      <c r="J44" s="207">
        <v>38</v>
      </c>
      <c r="K44" s="217">
        <v>21</v>
      </c>
      <c r="L44" s="217">
        <v>21</v>
      </c>
    </row>
    <row r="45" spans="1:12">
      <c r="A45" s="224">
        <v>42</v>
      </c>
      <c r="B45" s="200">
        <v>4</v>
      </c>
      <c r="C45" s="201" t="s">
        <v>88</v>
      </c>
      <c r="D45" s="202" t="s">
        <v>181</v>
      </c>
      <c r="E45" s="201" t="s">
        <v>307</v>
      </c>
      <c r="F45" s="203" t="s">
        <v>1171</v>
      </c>
      <c r="G45" s="204">
        <v>30</v>
      </c>
      <c r="H45" s="205" t="s">
        <v>1174</v>
      </c>
      <c r="I45" s="206">
        <v>28737</v>
      </c>
      <c r="J45" s="207">
        <v>30</v>
      </c>
      <c r="K45" s="217">
        <v>21</v>
      </c>
      <c r="L45" s="217">
        <v>21</v>
      </c>
    </row>
    <row r="46" spans="1:12">
      <c r="A46" s="232">
        <v>43</v>
      </c>
      <c r="B46" s="233">
        <v>5</v>
      </c>
      <c r="C46" s="234" t="s">
        <v>45</v>
      </c>
      <c r="D46" s="235" t="s">
        <v>190</v>
      </c>
      <c r="E46" s="234" t="s">
        <v>317</v>
      </c>
      <c r="F46" s="236" t="s">
        <v>1171</v>
      </c>
      <c r="G46" s="237">
        <v>30</v>
      </c>
      <c r="H46" s="238" t="s">
        <v>1175</v>
      </c>
      <c r="I46" s="239">
        <v>36267</v>
      </c>
      <c r="J46" s="240">
        <v>30</v>
      </c>
      <c r="K46" s="241">
        <v>21</v>
      </c>
      <c r="L46" s="241">
        <v>21</v>
      </c>
    </row>
    <row r="47" spans="1:12">
      <c r="A47" s="232">
        <v>44</v>
      </c>
      <c r="B47" s="233">
        <v>5</v>
      </c>
      <c r="C47" s="234" t="s">
        <v>55</v>
      </c>
      <c r="D47" s="235" t="s">
        <v>173</v>
      </c>
      <c r="E47" s="234" t="s">
        <v>298</v>
      </c>
      <c r="F47" s="236" t="s">
        <v>1171</v>
      </c>
      <c r="G47" s="237">
        <v>37</v>
      </c>
      <c r="H47" s="238" t="s">
        <v>1175</v>
      </c>
      <c r="I47" s="239">
        <v>30903</v>
      </c>
      <c r="J47" s="240">
        <v>37</v>
      </c>
      <c r="K47" s="241">
        <v>21</v>
      </c>
      <c r="L47" s="241">
        <v>21</v>
      </c>
    </row>
    <row r="48" spans="1:12" ht="20.7" customHeight="1">
      <c r="A48" s="232">
        <v>45</v>
      </c>
      <c r="B48" s="233">
        <v>5</v>
      </c>
      <c r="C48" s="234" t="s">
        <v>55</v>
      </c>
      <c r="D48" s="235" t="s">
        <v>174</v>
      </c>
      <c r="E48" s="234" t="s">
        <v>299</v>
      </c>
      <c r="F48" s="236" t="s">
        <v>1171</v>
      </c>
      <c r="G48" s="237">
        <v>52</v>
      </c>
      <c r="H48" s="238" t="s">
        <v>1175</v>
      </c>
      <c r="I48" s="239">
        <v>31150</v>
      </c>
      <c r="J48" s="240">
        <v>52</v>
      </c>
      <c r="K48" s="241">
        <v>21</v>
      </c>
      <c r="L48" s="241">
        <v>21</v>
      </c>
    </row>
    <row r="49" spans="1:12">
      <c r="A49" s="232">
        <v>46</v>
      </c>
      <c r="B49" s="233">
        <v>5</v>
      </c>
      <c r="C49" s="234" t="s">
        <v>49</v>
      </c>
      <c r="D49" s="235" t="s">
        <v>231</v>
      </c>
      <c r="E49" s="234" t="s">
        <v>365</v>
      </c>
      <c r="F49" s="236" t="s">
        <v>1171</v>
      </c>
      <c r="G49" s="237">
        <v>42</v>
      </c>
      <c r="H49" s="238" t="s">
        <v>1174</v>
      </c>
      <c r="I49" s="239">
        <v>24795</v>
      </c>
      <c r="J49" s="240">
        <v>42</v>
      </c>
      <c r="K49" s="241">
        <v>21</v>
      </c>
      <c r="L49" s="241">
        <v>21</v>
      </c>
    </row>
    <row r="50" spans="1:12">
      <c r="A50" s="232">
        <v>47</v>
      </c>
      <c r="B50" s="233">
        <v>5</v>
      </c>
      <c r="C50" s="234" t="s">
        <v>51</v>
      </c>
      <c r="D50" s="235" t="s">
        <v>240</v>
      </c>
      <c r="E50" s="234" t="s">
        <v>375</v>
      </c>
      <c r="F50" s="236" t="s">
        <v>1171</v>
      </c>
      <c r="G50" s="237">
        <v>30</v>
      </c>
      <c r="H50" s="238" t="s">
        <v>1175</v>
      </c>
      <c r="I50" s="239">
        <v>32646</v>
      </c>
      <c r="J50" s="240">
        <v>30</v>
      </c>
      <c r="K50" s="241">
        <v>21</v>
      </c>
      <c r="L50" s="241">
        <v>21</v>
      </c>
    </row>
    <row r="51" spans="1:12" ht="20.7" customHeight="1">
      <c r="A51" s="232">
        <v>48</v>
      </c>
      <c r="B51" s="233">
        <v>5</v>
      </c>
      <c r="C51" s="234" t="s">
        <v>51</v>
      </c>
      <c r="D51" s="235" t="s">
        <v>244</v>
      </c>
      <c r="E51" s="234" t="s">
        <v>379</v>
      </c>
      <c r="F51" s="236" t="s">
        <v>1171</v>
      </c>
      <c r="G51" s="237">
        <v>40</v>
      </c>
      <c r="H51" s="238" t="s">
        <v>1175</v>
      </c>
      <c r="I51" s="239">
        <v>43356</v>
      </c>
      <c r="J51" s="240">
        <v>40</v>
      </c>
      <c r="K51" s="241">
        <v>21</v>
      </c>
      <c r="L51" s="241">
        <v>21</v>
      </c>
    </row>
    <row r="52" spans="1:12">
      <c r="A52" s="224">
        <v>49</v>
      </c>
      <c r="B52" s="200">
        <v>6</v>
      </c>
      <c r="C52" s="201" t="s">
        <v>88</v>
      </c>
      <c r="D52" s="202" t="s">
        <v>178</v>
      </c>
      <c r="E52" s="201" t="s">
        <v>304</v>
      </c>
      <c r="F52" s="203" t="s">
        <v>1171</v>
      </c>
      <c r="G52" s="204">
        <v>40</v>
      </c>
      <c r="H52" s="205" t="s">
        <v>1175</v>
      </c>
      <c r="I52" s="206">
        <v>46890</v>
      </c>
      <c r="J52" s="207">
        <v>40</v>
      </c>
      <c r="K52" s="217">
        <v>21</v>
      </c>
      <c r="L52" s="217">
        <v>21</v>
      </c>
    </row>
    <row r="53" spans="1:12" ht="20.7" customHeight="1">
      <c r="A53" s="224">
        <v>50</v>
      </c>
      <c r="B53" s="200">
        <v>6</v>
      </c>
      <c r="C53" s="201" t="s">
        <v>88</v>
      </c>
      <c r="D53" s="202" t="s">
        <v>180</v>
      </c>
      <c r="E53" s="201" t="s">
        <v>306</v>
      </c>
      <c r="F53" s="203" t="s">
        <v>1171</v>
      </c>
      <c r="G53" s="204">
        <v>40</v>
      </c>
      <c r="H53" s="205" t="s">
        <v>1175</v>
      </c>
      <c r="I53" s="206">
        <v>53162</v>
      </c>
      <c r="J53" s="207">
        <v>40</v>
      </c>
      <c r="K53" s="217">
        <v>21</v>
      </c>
      <c r="L53" s="217">
        <v>21</v>
      </c>
    </row>
    <row r="54" spans="1:12" ht="24.6" customHeight="1">
      <c r="A54" s="224">
        <v>51</v>
      </c>
      <c r="B54" s="200">
        <v>6</v>
      </c>
      <c r="C54" s="201" t="s">
        <v>45</v>
      </c>
      <c r="D54" s="202" t="s">
        <v>186</v>
      </c>
      <c r="E54" s="201" t="s">
        <v>313</v>
      </c>
      <c r="F54" s="203" t="s">
        <v>1171</v>
      </c>
      <c r="G54" s="204">
        <v>40</v>
      </c>
      <c r="H54" s="205" t="s">
        <v>1175</v>
      </c>
      <c r="I54" s="206">
        <v>36493</v>
      </c>
      <c r="J54" s="207">
        <v>40</v>
      </c>
      <c r="K54" s="217">
        <v>21</v>
      </c>
      <c r="L54" s="217">
        <v>21</v>
      </c>
    </row>
    <row r="55" spans="1:12">
      <c r="A55" s="224">
        <v>52</v>
      </c>
      <c r="B55" s="200">
        <v>6</v>
      </c>
      <c r="C55" s="201" t="s">
        <v>53</v>
      </c>
      <c r="D55" s="202" t="s">
        <v>203</v>
      </c>
      <c r="E55" s="201" t="s">
        <v>332</v>
      </c>
      <c r="F55" s="203" t="s">
        <v>1171</v>
      </c>
      <c r="G55" s="204">
        <v>34</v>
      </c>
      <c r="H55" s="205" t="s">
        <v>1175</v>
      </c>
      <c r="I55" s="206">
        <v>35158</v>
      </c>
      <c r="J55" s="207">
        <v>34</v>
      </c>
      <c r="K55" s="217">
        <v>21</v>
      </c>
      <c r="L55" s="217">
        <v>21</v>
      </c>
    </row>
    <row r="56" spans="1:12" ht="20.7" customHeight="1">
      <c r="A56" s="224">
        <v>53</v>
      </c>
      <c r="B56" s="200">
        <v>6</v>
      </c>
      <c r="C56" s="201" t="s">
        <v>55</v>
      </c>
      <c r="D56" s="202" t="s">
        <v>170</v>
      </c>
      <c r="E56" s="201" t="s">
        <v>295</v>
      </c>
      <c r="F56" s="203" t="s">
        <v>1171</v>
      </c>
      <c r="G56" s="204">
        <v>37</v>
      </c>
      <c r="H56" s="205" t="s">
        <v>1175</v>
      </c>
      <c r="I56" s="206">
        <v>41639</v>
      </c>
      <c r="J56" s="207">
        <v>37</v>
      </c>
      <c r="K56" s="217">
        <v>21</v>
      </c>
      <c r="L56" s="217">
        <v>21</v>
      </c>
    </row>
    <row r="57" spans="1:12">
      <c r="A57" s="224">
        <v>54</v>
      </c>
      <c r="B57" s="200">
        <v>6</v>
      </c>
      <c r="C57" s="201" t="s">
        <v>51</v>
      </c>
      <c r="D57" s="202" t="s">
        <v>241</v>
      </c>
      <c r="E57" s="201" t="s">
        <v>376</v>
      </c>
      <c r="F57" s="203" t="s">
        <v>1171</v>
      </c>
      <c r="G57" s="204">
        <v>60</v>
      </c>
      <c r="H57" s="205" t="s">
        <v>1175</v>
      </c>
      <c r="I57" s="206">
        <v>54029</v>
      </c>
      <c r="J57" s="207">
        <v>60</v>
      </c>
      <c r="K57" s="217">
        <v>21</v>
      </c>
      <c r="L57" s="217">
        <v>21</v>
      </c>
    </row>
    <row r="58" spans="1:12" ht="20.7" customHeight="1">
      <c r="A58" s="232">
        <v>55</v>
      </c>
      <c r="B58" s="233">
        <v>7</v>
      </c>
      <c r="C58" s="234" t="s">
        <v>45</v>
      </c>
      <c r="D58" s="235" t="s">
        <v>183</v>
      </c>
      <c r="E58" s="234" t="s">
        <v>309</v>
      </c>
      <c r="F58" s="236" t="s">
        <v>1171</v>
      </c>
      <c r="G58" s="237">
        <v>60</v>
      </c>
      <c r="H58" s="238" t="s">
        <v>1175</v>
      </c>
      <c r="I58" s="239">
        <v>51023</v>
      </c>
      <c r="J58" s="240">
        <v>60</v>
      </c>
      <c r="K58" s="241">
        <v>21</v>
      </c>
      <c r="L58" s="241">
        <v>21</v>
      </c>
    </row>
    <row r="59" spans="1:12">
      <c r="A59" s="232">
        <v>56</v>
      </c>
      <c r="B59" s="233">
        <v>7</v>
      </c>
      <c r="C59" s="234" t="s">
        <v>45</v>
      </c>
      <c r="D59" s="235" t="s">
        <v>184</v>
      </c>
      <c r="E59" s="234" t="s">
        <v>310</v>
      </c>
      <c r="F59" s="236" t="s">
        <v>1171</v>
      </c>
      <c r="G59" s="237">
        <v>60</v>
      </c>
      <c r="H59" s="238" t="s">
        <v>1175</v>
      </c>
      <c r="I59" s="239">
        <v>49182</v>
      </c>
      <c r="J59" s="240">
        <v>60</v>
      </c>
      <c r="K59" s="241">
        <v>21</v>
      </c>
      <c r="L59" s="241">
        <v>21</v>
      </c>
    </row>
    <row r="60" spans="1:12">
      <c r="A60" s="232">
        <v>57</v>
      </c>
      <c r="B60" s="233">
        <v>7</v>
      </c>
      <c r="C60" s="234" t="s">
        <v>45</v>
      </c>
      <c r="D60" s="235" t="s">
        <v>191</v>
      </c>
      <c r="E60" s="234" t="s">
        <v>318</v>
      </c>
      <c r="F60" s="236" t="s">
        <v>1171</v>
      </c>
      <c r="G60" s="237">
        <v>55</v>
      </c>
      <c r="H60" s="238" t="s">
        <v>1175</v>
      </c>
      <c r="I60" s="239">
        <v>43198</v>
      </c>
      <c r="J60" s="240">
        <v>55</v>
      </c>
      <c r="K60" s="241">
        <v>21</v>
      </c>
      <c r="L60" s="241">
        <v>21</v>
      </c>
    </row>
    <row r="61" spans="1:12" ht="20.7" customHeight="1">
      <c r="A61" s="232">
        <v>58</v>
      </c>
      <c r="B61" s="233">
        <v>7</v>
      </c>
      <c r="C61" s="234" t="s">
        <v>45</v>
      </c>
      <c r="D61" s="235" t="s">
        <v>193</v>
      </c>
      <c r="E61" s="234" t="s">
        <v>320</v>
      </c>
      <c r="F61" s="236" t="s">
        <v>1171</v>
      </c>
      <c r="G61" s="237">
        <v>60</v>
      </c>
      <c r="H61" s="238" t="s">
        <v>1175</v>
      </c>
      <c r="I61" s="239">
        <v>46721</v>
      </c>
      <c r="J61" s="240">
        <v>60</v>
      </c>
      <c r="K61" s="241">
        <v>17</v>
      </c>
      <c r="L61" s="241">
        <v>21</v>
      </c>
    </row>
    <row r="62" spans="1:12">
      <c r="A62" s="232">
        <v>59</v>
      </c>
      <c r="B62" s="233">
        <v>7</v>
      </c>
      <c r="C62" s="234" t="s">
        <v>53</v>
      </c>
      <c r="D62" s="235" t="s">
        <v>209</v>
      </c>
      <c r="E62" s="234" t="s">
        <v>339</v>
      </c>
      <c r="F62" s="236" t="s">
        <v>1171</v>
      </c>
      <c r="G62" s="237">
        <v>40</v>
      </c>
      <c r="H62" s="238" t="s">
        <v>1175</v>
      </c>
      <c r="I62" s="239">
        <v>31737</v>
      </c>
      <c r="J62" s="240">
        <v>40</v>
      </c>
      <c r="K62" s="241">
        <v>21</v>
      </c>
      <c r="L62" s="241">
        <v>21</v>
      </c>
    </row>
    <row r="63" spans="1:12" ht="20.7" customHeight="1">
      <c r="A63" s="224">
        <v>60</v>
      </c>
      <c r="B63" s="200">
        <v>8</v>
      </c>
      <c r="C63" s="201" t="s">
        <v>88</v>
      </c>
      <c r="D63" s="202" t="s">
        <v>177</v>
      </c>
      <c r="E63" s="201" t="s">
        <v>303</v>
      </c>
      <c r="F63" s="203" t="s">
        <v>1171</v>
      </c>
      <c r="G63" s="204">
        <v>70</v>
      </c>
      <c r="H63" s="205" t="s">
        <v>1176</v>
      </c>
      <c r="I63" s="206">
        <v>69140</v>
      </c>
      <c r="J63" s="207">
        <v>70</v>
      </c>
      <c r="K63" s="217">
        <v>17</v>
      </c>
      <c r="L63" s="217">
        <v>17</v>
      </c>
    </row>
    <row r="64" spans="1:12">
      <c r="A64" s="224">
        <v>61</v>
      </c>
      <c r="B64" s="200">
        <v>8</v>
      </c>
      <c r="C64" s="201" t="s">
        <v>53</v>
      </c>
      <c r="D64" s="202" t="s">
        <v>202</v>
      </c>
      <c r="E64" s="201" t="s">
        <v>331</v>
      </c>
      <c r="F64" s="203" t="s">
        <v>1171</v>
      </c>
      <c r="G64" s="204">
        <v>59</v>
      </c>
      <c r="H64" s="205" t="s">
        <v>1175</v>
      </c>
      <c r="I64" s="206">
        <v>47483</v>
      </c>
      <c r="J64" s="207">
        <v>59</v>
      </c>
      <c r="K64" s="217">
        <v>21</v>
      </c>
      <c r="L64" s="217">
        <v>17</v>
      </c>
    </row>
    <row r="65" spans="1:12">
      <c r="A65" s="224">
        <v>62</v>
      </c>
      <c r="B65" s="200">
        <v>8</v>
      </c>
      <c r="C65" s="201" t="s">
        <v>55</v>
      </c>
      <c r="D65" s="202" t="s">
        <v>171</v>
      </c>
      <c r="E65" s="201" t="s">
        <v>296</v>
      </c>
      <c r="F65" s="203" t="s">
        <v>1171</v>
      </c>
      <c r="G65" s="204">
        <v>74</v>
      </c>
      <c r="H65" s="205" t="s">
        <v>1175</v>
      </c>
      <c r="I65" s="206">
        <v>48907</v>
      </c>
      <c r="J65" s="207">
        <v>74</v>
      </c>
      <c r="K65" s="217">
        <v>21</v>
      </c>
      <c r="L65" s="217">
        <v>17</v>
      </c>
    </row>
    <row r="66" spans="1:12" ht="20.7" customHeight="1">
      <c r="A66" s="224">
        <v>63</v>
      </c>
      <c r="B66" s="200">
        <v>8</v>
      </c>
      <c r="C66" s="201" t="s">
        <v>49</v>
      </c>
      <c r="D66" s="202" t="s">
        <v>223</v>
      </c>
      <c r="E66" s="201" t="s">
        <v>355</v>
      </c>
      <c r="F66" s="203" t="s">
        <v>1171</v>
      </c>
      <c r="G66" s="204">
        <v>90</v>
      </c>
      <c r="H66" s="205" t="s">
        <v>1175</v>
      </c>
      <c r="I66" s="206">
        <v>54535</v>
      </c>
      <c r="J66" s="207">
        <v>90</v>
      </c>
      <c r="K66" s="217">
        <v>17</v>
      </c>
      <c r="L66" s="217">
        <v>17</v>
      </c>
    </row>
    <row r="67" spans="1:12">
      <c r="A67" s="224">
        <v>64</v>
      </c>
      <c r="B67" s="200">
        <v>8</v>
      </c>
      <c r="C67" s="201" t="s">
        <v>49</v>
      </c>
      <c r="D67" s="202" t="s">
        <v>228</v>
      </c>
      <c r="E67" s="201" t="s">
        <v>1393</v>
      </c>
      <c r="F67" s="203" t="s">
        <v>1171</v>
      </c>
      <c r="G67" s="204">
        <v>78</v>
      </c>
      <c r="H67" s="205" t="s">
        <v>1176</v>
      </c>
      <c r="I67" s="206">
        <v>52573</v>
      </c>
      <c r="J67" s="207">
        <v>78</v>
      </c>
      <c r="K67" s="217">
        <v>17</v>
      </c>
      <c r="L67" s="217">
        <v>17</v>
      </c>
    </row>
    <row r="68" spans="1:12">
      <c r="A68" s="224">
        <v>65</v>
      </c>
      <c r="B68" s="200">
        <v>8</v>
      </c>
      <c r="C68" s="201" t="s">
        <v>53</v>
      </c>
      <c r="D68" s="202" t="s">
        <v>210</v>
      </c>
      <c r="E68" s="201" t="s">
        <v>340</v>
      </c>
      <c r="F68" s="203" t="s">
        <v>1171</v>
      </c>
      <c r="G68" s="204">
        <v>60</v>
      </c>
      <c r="H68" s="205" t="s">
        <v>1177</v>
      </c>
      <c r="I68" s="206">
        <v>41934</v>
      </c>
      <c r="J68" s="207">
        <v>60</v>
      </c>
      <c r="K68" s="217">
        <v>17</v>
      </c>
      <c r="L68" s="217">
        <v>17</v>
      </c>
    </row>
    <row r="69" spans="1:12" ht="20.7" customHeight="1">
      <c r="A69" s="232">
        <v>66</v>
      </c>
      <c r="B69" s="233">
        <v>9</v>
      </c>
      <c r="C69" s="234" t="s">
        <v>88</v>
      </c>
      <c r="D69" s="235" t="s">
        <v>179</v>
      </c>
      <c r="E69" s="234" t="s">
        <v>305</v>
      </c>
      <c r="F69" s="236" t="s">
        <v>1171</v>
      </c>
      <c r="G69" s="237">
        <v>90</v>
      </c>
      <c r="H69" s="238" t="s">
        <v>1176</v>
      </c>
      <c r="I69" s="239">
        <v>81383</v>
      </c>
      <c r="J69" s="240">
        <v>90</v>
      </c>
      <c r="K69" s="241">
        <v>14</v>
      </c>
      <c r="L69" s="241">
        <v>17</v>
      </c>
    </row>
    <row r="70" spans="1:12" ht="20.7" customHeight="1">
      <c r="A70" s="232">
        <v>67</v>
      </c>
      <c r="B70" s="233">
        <v>9</v>
      </c>
      <c r="C70" s="234" t="s">
        <v>55</v>
      </c>
      <c r="D70" s="235" t="s">
        <v>172</v>
      </c>
      <c r="E70" s="234" t="s">
        <v>297</v>
      </c>
      <c r="F70" s="236" t="s">
        <v>1171</v>
      </c>
      <c r="G70" s="237">
        <v>116</v>
      </c>
      <c r="H70" s="238" t="s">
        <v>1178</v>
      </c>
      <c r="I70" s="239">
        <v>53566</v>
      </c>
      <c r="J70" s="240">
        <v>116</v>
      </c>
      <c r="K70" s="241">
        <v>14</v>
      </c>
      <c r="L70" s="241">
        <v>17</v>
      </c>
    </row>
    <row r="71" spans="1:12" ht="20.7" customHeight="1">
      <c r="A71" s="232">
        <v>68</v>
      </c>
      <c r="B71" s="233">
        <v>9</v>
      </c>
      <c r="C71" s="234" t="s">
        <v>49</v>
      </c>
      <c r="D71" s="235" t="s">
        <v>224</v>
      </c>
      <c r="E71" s="234" t="s">
        <v>356</v>
      </c>
      <c r="F71" s="236" t="s">
        <v>1171</v>
      </c>
      <c r="G71" s="237">
        <v>108</v>
      </c>
      <c r="H71" s="238" t="s">
        <v>1178</v>
      </c>
      <c r="I71" s="239">
        <v>38443</v>
      </c>
      <c r="J71" s="240">
        <v>108</v>
      </c>
      <c r="K71" s="241">
        <v>17</v>
      </c>
      <c r="L71" s="241">
        <v>17</v>
      </c>
    </row>
    <row r="72" spans="1:12" ht="20.7" customHeight="1">
      <c r="A72" s="232">
        <v>69</v>
      </c>
      <c r="B72" s="233">
        <v>9</v>
      </c>
      <c r="C72" s="234" t="s">
        <v>49</v>
      </c>
      <c r="D72" s="235" t="s">
        <v>229</v>
      </c>
      <c r="E72" s="234" t="s">
        <v>362</v>
      </c>
      <c r="F72" s="236" t="s">
        <v>1171</v>
      </c>
      <c r="G72" s="237">
        <v>105</v>
      </c>
      <c r="H72" s="238" t="s">
        <v>1176</v>
      </c>
      <c r="I72" s="239">
        <v>52908</v>
      </c>
      <c r="J72" s="240">
        <v>105</v>
      </c>
      <c r="K72" s="241">
        <v>17</v>
      </c>
      <c r="L72" s="241">
        <v>17</v>
      </c>
    </row>
    <row r="73" spans="1:12" ht="20.7" customHeight="1">
      <c r="A73" s="232">
        <v>70</v>
      </c>
      <c r="B73" s="233">
        <v>9</v>
      </c>
      <c r="C73" s="234" t="s">
        <v>51</v>
      </c>
      <c r="D73" s="235" t="s">
        <v>242</v>
      </c>
      <c r="E73" s="234" t="s">
        <v>377</v>
      </c>
      <c r="F73" s="236" t="s">
        <v>1171</v>
      </c>
      <c r="G73" s="237">
        <v>90</v>
      </c>
      <c r="H73" s="238" t="s">
        <v>1176</v>
      </c>
      <c r="I73" s="239">
        <v>53438</v>
      </c>
      <c r="J73" s="240">
        <v>90</v>
      </c>
      <c r="K73" s="241">
        <v>17</v>
      </c>
      <c r="L73" s="241">
        <v>17</v>
      </c>
    </row>
    <row r="74" spans="1:12" ht="24.6" customHeight="1">
      <c r="A74" s="224">
        <v>71</v>
      </c>
      <c r="B74" s="200">
        <v>10</v>
      </c>
      <c r="C74" s="201" t="s">
        <v>45</v>
      </c>
      <c r="D74" s="202" t="s">
        <v>187</v>
      </c>
      <c r="E74" s="201" t="s">
        <v>314</v>
      </c>
      <c r="F74" s="203" t="s">
        <v>1171</v>
      </c>
      <c r="G74" s="204">
        <v>120</v>
      </c>
      <c r="H74" s="205" t="s">
        <v>1178</v>
      </c>
      <c r="I74" s="206">
        <v>90942</v>
      </c>
      <c r="J74" s="207">
        <v>120</v>
      </c>
      <c r="K74" s="217">
        <v>17</v>
      </c>
      <c r="L74" s="217">
        <v>17</v>
      </c>
    </row>
    <row r="75" spans="1:12" ht="20.7" customHeight="1">
      <c r="A75" s="224">
        <v>72</v>
      </c>
      <c r="B75" s="200">
        <v>10</v>
      </c>
      <c r="C75" s="201" t="s">
        <v>45</v>
      </c>
      <c r="D75" s="202" t="s">
        <v>192</v>
      </c>
      <c r="E75" s="201" t="s">
        <v>319</v>
      </c>
      <c r="F75" s="203" t="s">
        <v>1171</v>
      </c>
      <c r="G75" s="204">
        <v>126</v>
      </c>
      <c r="H75" s="205" t="s">
        <v>1178</v>
      </c>
      <c r="I75" s="206">
        <v>86089</v>
      </c>
      <c r="J75" s="207">
        <v>126</v>
      </c>
      <c r="K75" s="217">
        <v>17</v>
      </c>
      <c r="L75" s="217">
        <v>17</v>
      </c>
    </row>
    <row r="76" spans="1:12">
      <c r="A76" s="224">
        <v>73</v>
      </c>
      <c r="B76" s="200">
        <v>10</v>
      </c>
      <c r="C76" s="201" t="s">
        <v>45</v>
      </c>
      <c r="D76" s="202" t="s">
        <v>194</v>
      </c>
      <c r="E76" s="201" t="s">
        <v>321</v>
      </c>
      <c r="F76" s="203" t="s">
        <v>1171</v>
      </c>
      <c r="G76" s="204">
        <v>114</v>
      </c>
      <c r="H76" s="205" t="s">
        <v>1178</v>
      </c>
      <c r="I76" s="206">
        <v>88241</v>
      </c>
      <c r="J76" s="207">
        <v>114</v>
      </c>
      <c r="K76" s="217">
        <v>17</v>
      </c>
      <c r="L76" s="217">
        <v>17</v>
      </c>
    </row>
    <row r="77" spans="1:12">
      <c r="A77" s="224">
        <v>74</v>
      </c>
      <c r="B77" s="200">
        <v>10</v>
      </c>
      <c r="C77" s="201" t="s">
        <v>53</v>
      </c>
      <c r="D77" s="202" t="s">
        <v>206</v>
      </c>
      <c r="E77" s="201" t="s">
        <v>336</v>
      </c>
      <c r="F77" s="203" t="s">
        <v>1171</v>
      </c>
      <c r="G77" s="204">
        <v>113</v>
      </c>
      <c r="H77" s="205" t="s">
        <v>1178</v>
      </c>
      <c r="I77" s="206">
        <v>85793</v>
      </c>
      <c r="J77" s="207">
        <v>113</v>
      </c>
      <c r="K77" s="217">
        <v>17</v>
      </c>
      <c r="L77" s="217">
        <v>17</v>
      </c>
    </row>
    <row r="78" spans="1:12">
      <c r="A78" s="224">
        <v>75</v>
      </c>
      <c r="B78" s="200">
        <v>10</v>
      </c>
      <c r="C78" s="201" t="s">
        <v>47</v>
      </c>
      <c r="D78" s="202" t="s">
        <v>214</v>
      </c>
      <c r="E78" s="201" t="s">
        <v>344</v>
      </c>
      <c r="F78" s="203" t="s">
        <v>1171</v>
      </c>
      <c r="G78" s="204">
        <v>113</v>
      </c>
      <c r="H78" s="205" t="s">
        <v>1178</v>
      </c>
      <c r="I78" s="206">
        <v>59176</v>
      </c>
      <c r="J78" s="207">
        <v>113</v>
      </c>
      <c r="K78" s="217">
        <v>17</v>
      </c>
      <c r="L78" s="217">
        <v>17</v>
      </c>
    </row>
    <row r="79" spans="1:12">
      <c r="A79" s="224">
        <v>76</v>
      </c>
      <c r="B79" s="200">
        <v>10</v>
      </c>
      <c r="C79" s="201" t="s">
        <v>45</v>
      </c>
      <c r="D79" s="202" t="s">
        <v>199</v>
      </c>
      <c r="E79" s="201" t="s">
        <v>326</v>
      </c>
      <c r="F79" s="203" t="s">
        <v>1171</v>
      </c>
      <c r="G79" s="204">
        <v>139</v>
      </c>
      <c r="H79" s="205" t="s">
        <v>1178</v>
      </c>
      <c r="I79" s="206">
        <v>97831</v>
      </c>
      <c r="J79" s="207">
        <v>139</v>
      </c>
      <c r="K79" s="217">
        <v>17</v>
      </c>
      <c r="L79" s="217">
        <v>17</v>
      </c>
    </row>
    <row r="80" spans="1:12">
      <c r="A80" s="224">
        <v>77</v>
      </c>
      <c r="B80" s="200">
        <v>10</v>
      </c>
      <c r="C80" s="201" t="s">
        <v>51</v>
      </c>
      <c r="D80" s="202" t="s">
        <v>245</v>
      </c>
      <c r="E80" s="201" t="s">
        <v>380</v>
      </c>
      <c r="F80" s="203" t="s">
        <v>1171</v>
      </c>
      <c r="G80" s="204">
        <v>126</v>
      </c>
      <c r="H80" s="205" t="s">
        <v>1178</v>
      </c>
      <c r="I80" s="206">
        <v>60381</v>
      </c>
      <c r="J80" s="207">
        <v>126</v>
      </c>
      <c r="K80" s="217">
        <v>17</v>
      </c>
      <c r="L80" s="217">
        <v>17</v>
      </c>
    </row>
    <row r="81" spans="1:12">
      <c r="A81" s="232">
        <v>78</v>
      </c>
      <c r="B81" s="233">
        <v>11</v>
      </c>
      <c r="C81" s="234" t="s">
        <v>45</v>
      </c>
      <c r="D81" s="235" t="s">
        <v>185</v>
      </c>
      <c r="E81" s="234" t="s">
        <v>311</v>
      </c>
      <c r="F81" s="236" t="s">
        <v>1179</v>
      </c>
      <c r="G81" s="237">
        <v>288</v>
      </c>
      <c r="H81" s="238" t="s">
        <v>1180</v>
      </c>
      <c r="I81" s="239">
        <v>83829</v>
      </c>
      <c r="J81" s="240">
        <v>288</v>
      </c>
      <c r="K81" s="241">
        <v>17</v>
      </c>
      <c r="L81" s="241">
        <v>17</v>
      </c>
    </row>
    <row r="82" spans="1:12">
      <c r="A82" s="232">
        <v>79</v>
      </c>
      <c r="B82" s="233">
        <v>11</v>
      </c>
      <c r="C82" s="234" t="s">
        <v>55</v>
      </c>
      <c r="D82" s="235" t="s">
        <v>169</v>
      </c>
      <c r="E82" s="234" t="s">
        <v>294</v>
      </c>
      <c r="F82" s="236" t="s">
        <v>1179</v>
      </c>
      <c r="G82" s="237">
        <v>240</v>
      </c>
      <c r="H82" s="238" t="s">
        <v>1181</v>
      </c>
      <c r="I82" s="239">
        <v>76101</v>
      </c>
      <c r="J82" s="240">
        <v>240</v>
      </c>
      <c r="K82" s="241">
        <v>14</v>
      </c>
      <c r="L82" s="241">
        <v>17</v>
      </c>
    </row>
    <row r="83" spans="1:12">
      <c r="A83" s="232">
        <v>80</v>
      </c>
      <c r="B83" s="233">
        <v>11</v>
      </c>
      <c r="C83" s="234" t="s">
        <v>49</v>
      </c>
      <c r="D83" s="235" t="s">
        <v>226</v>
      </c>
      <c r="E83" s="234" t="s">
        <v>359</v>
      </c>
      <c r="F83" s="236" t="s">
        <v>1179</v>
      </c>
      <c r="G83" s="237">
        <v>246</v>
      </c>
      <c r="H83" s="238" t="s">
        <v>1180</v>
      </c>
      <c r="I83" s="239">
        <v>91963</v>
      </c>
      <c r="J83" s="240">
        <v>246</v>
      </c>
      <c r="K83" s="241">
        <v>17</v>
      </c>
      <c r="L83" s="241">
        <v>17</v>
      </c>
    </row>
    <row r="84" spans="1:12">
      <c r="A84" s="232">
        <v>81</v>
      </c>
      <c r="B84" s="233">
        <v>11</v>
      </c>
      <c r="C84" s="234" t="s">
        <v>47</v>
      </c>
      <c r="D84" s="235" t="s">
        <v>217</v>
      </c>
      <c r="E84" s="234" t="s">
        <v>347</v>
      </c>
      <c r="F84" s="236" t="s">
        <v>1179</v>
      </c>
      <c r="G84" s="237">
        <v>266</v>
      </c>
      <c r="H84" s="238" t="s">
        <v>1180</v>
      </c>
      <c r="I84" s="239">
        <v>62978</v>
      </c>
      <c r="J84" s="240">
        <v>266</v>
      </c>
      <c r="K84" s="241">
        <v>14</v>
      </c>
      <c r="L84" s="241">
        <v>17</v>
      </c>
    </row>
    <row r="85" spans="1:12">
      <c r="A85" s="232">
        <v>82</v>
      </c>
      <c r="B85" s="233">
        <v>11</v>
      </c>
      <c r="C85" s="234" t="s">
        <v>49</v>
      </c>
      <c r="D85" s="235" t="s">
        <v>234</v>
      </c>
      <c r="E85" s="234" t="s">
        <v>368</v>
      </c>
      <c r="F85" s="236" t="s">
        <v>1179</v>
      </c>
      <c r="G85" s="237">
        <v>301</v>
      </c>
      <c r="H85" s="238" t="s">
        <v>1181</v>
      </c>
      <c r="I85" s="239">
        <v>113238</v>
      </c>
      <c r="J85" s="240">
        <v>301</v>
      </c>
      <c r="K85" s="241">
        <v>17</v>
      </c>
      <c r="L85" s="241">
        <v>17</v>
      </c>
    </row>
    <row r="86" spans="1:12">
      <c r="A86" s="224">
        <v>83</v>
      </c>
      <c r="B86" s="200">
        <v>12</v>
      </c>
      <c r="C86" s="201" t="s">
        <v>88</v>
      </c>
      <c r="D86" s="202" t="s">
        <v>176</v>
      </c>
      <c r="E86" s="201" t="s">
        <v>302</v>
      </c>
      <c r="F86" s="203" t="s">
        <v>1179</v>
      </c>
      <c r="G86" s="209">
        <v>379</v>
      </c>
      <c r="H86" s="210" t="s">
        <v>1181</v>
      </c>
      <c r="I86" s="211">
        <v>101105</v>
      </c>
      <c r="J86" s="212">
        <v>379</v>
      </c>
      <c r="K86" s="217">
        <v>14</v>
      </c>
      <c r="L86" s="217">
        <v>14</v>
      </c>
    </row>
    <row r="87" spans="1:12">
      <c r="A87" s="224">
        <v>84</v>
      </c>
      <c r="B87" s="200">
        <v>12</v>
      </c>
      <c r="C87" s="201" t="s">
        <v>53</v>
      </c>
      <c r="D87" s="202" t="s">
        <v>200</v>
      </c>
      <c r="E87" s="201" t="s">
        <v>329</v>
      </c>
      <c r="F87" s="203" t="s">
        <v>1179</v>
      </c>
      <c r="G87" s="204">
        <v>502</v>
      </c>
      <c r="H87" s="205" t="s">
        <v>1182</v>
      </c>
      <c r="I87" s="206">
        <v>92386</v>
      </c>
      <c r="J87" s="207">
        <v>502</v>
      </c>
      <c r="K87" s="217">
        <v>14</v>
      </c>
      <c r="L87" s="217">
        <v>14</v>
      </c>
    </row>
    <row r="88" spans="1:12">
      <c r="A88" s="224">
        <v>85</v>
      </c>
      <c r="B88" s="200">
        <v>12</v>
      </c>
      <c r="C88" s="201" t="s">
        <v>47</v>
      </c>
      <c r="D88" s="202" t="s">
        <v>213</v>
      </c>
      <c r="E88" s="201" t="s">
        <v>343</v>
      </c>
      <c r="F88" s="203" t="s">
        <v>1179</v>
      </c>
      <c r="G88" s="204">
        <v>420</v>
      </c>
      <c r="H88" s="205" t="s">
        <v>1182</v>
      </c>
      <c r="I88" s="206">
        <v>112292</v>
      </c>
      <c r="J88" s="207">
        <v>420</v>
      </c>
      <c r="K88" s="217">
        <v>14</v>
      </c>
      <c r="L88" s="217">
        <v>14</v>
      </c>
    </row>
    <row r="89" spans="1:12">
      <c r="A89" s="224">
        <v>86</v>
      </c>
      <c r="B89" s="200">
        <v>12</v>
      </c>
      <c r="C89" s="201" t="s">
        <v>51</v>
      </c>
      <c r="D89" s="202" t="s">
        <v>236</v>
      </c>
      <c r="E89" s="201" t="s">
        <v>370</v>
      </c>
      <c r="F89" s="203" t="s">
        <v>1179</v>
      </c>
      <c r="G89" s="204">
        <v>369</v>
      </c>
      <c r="H89" s="205" t="s">
        <v>1181</v>
      </c>
      <c r="I89" s="206">
        <v>106378</v>
      </c>
      <c r="J89" s="207">
        <v>369</v>
      </c>
      <c r="K89" s="217">
        <v>14</v>
      </c>
      <c r="L89" s="217">
        <v>14</v>
      </c>
    </row>
    <row r="90" spans="1:12">
      <c r="A90" s="232">
        <v>87</v>
      </c>
      <c r="B90" s="233">
        <v>13</v>
      </c>
      <c r="C90" s="234" t="s">
        <v>45</v>
      </c>
      <c r="D90" s="235" t="s">
        <v>182</v>
      </c>
      <c r="E90" s="234" t="s">
        <v>308</v>
      </c>
      <c r="F90" s="236" t="s">
        <v>1183</v>
      </c>
      <c r="G90" s="237">
        <v>1154</v>
      </c>
      <c r="H90" s="238" t="s">
        <v>1185</v>
      </c>
      <c r="I90" s="239">
        <v>258303</v>
      </c>
      <c r="J90" s="240">
        <v>1154</v>
      </c>
      <c r="K90" s="241">
        <v>14</v>
      </c>
      <c r="L90" s="241">
        <v>14</v>
      </c>
    </row>
    <row r="91" spans="1:12">
      <c r="A91" s="232">
        <v>88</v>
      </c>
      <c r="B91" s="233">
        <v>13</v>
      </c>
      <c r="C91" s="234" t="s">
        <v>49</v>
      </c>
      <c r="D91" s="235" t="s">
        <v>220</v>
      </c>
      <c r="E91" s="234" t="s">
        <v>352</v>
      </c>
      <c r="F91" s="236" t="s">
        <v>1183</v>
      </c>
      <c r="G91" s="237">
        <v>909</v>
      </c>
      <c r="H91" s="238" t="s">
        <v>1184</v>
      </c>
      <c r="I91" s="239">
        <v>142594</v>
      </c>
      <c r="J91" s="240">
        <v>909</v>
      </c>
      <c r="K91" s="241">
        <v>14</v>
      </c>
      <c r="L91" s="241">
        <v>14</v>
      </c>
    </row>
  </sheetData>
  <autoFilter ref="A2:L91" xr:uid="{00000000-0009-0000-0000-000001000000}">
    <sortState xmlns:xlrd2="http://schemas.microsoft.com/office/spreadsheetml/2017/richdata2" ref="A5:L91">
      <sortCondition ref="A2:A91"/>
    </sortState>
  </autoFilter>
  <sortState xmlns:xlrd2="http://schemas.microsoft.com/office/spreadsheetml/2017/richdata2"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5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AB27"/>
  <sheetViews>
    <sheetView workbookViewId="0">
      <selection activeCell="F19" sqref="F19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95" t="s">
        <v>248</v>
      </c>
      <c r="B1" s="395"/>
      <c r="C1" s="395"/>
      <c r="D1" s="395"/>
    </row>
    <row r="2" spans="1:28">
      <c r="A2" s="3" t="s">
        <v>1</v>
      </c>
      <c r="B2" s="3" t="s">
        <v>249</v>
      </c>
      <c r="C2" s="3" t="s">
        <v>134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136</v>
      </c>
      <c r="C3" s="6" t="s">
        <v>250</v>
      </c>
      <c r="D3" s="6" t="s">
        <v>251</v>
      </c>
    </row>
    <row r="4" spans="1:28">
      <c r="A4" s="5">
        <v>2</v>
      </c>
      <c r="B4" s="6" t="s">
        <v>252</v>
      </c>
      <c r="C4" s="6" t="s">
        <v>253</v>
      </c>
      <c r="D4" s="6" t="s">
        <v>254</v>
      </c>
    </row>
    <row r="5" spans="1:28">
      <c r="A5" s="5">
        <v>3</v>
      </c>
      <c r="B5" s="6" t="s">
        <v>138</v>
      </c>
      <c r="C5" s="6" t="s">
        <v>255</v>
      </c>
      <c r="D5" s="6" t="s">
        <v>256</v>
      </c>
    </row>
    <row r="6" spans="1:28">
      <c r="A6" s="5">
        <v>4</v>
      </c>
      <c r="B6" s="6" t="s">
        <v>139</v>
      </c>
      <c r="C6" s="6" t="s">
        <v>257</v>
      </c>
      <c r="D6" s="6" t="s">
        <v>258</v>
      </c>
    </row>
    <row r="7" spans="1:28">
      <c r="A7" s="5">
        <v>5</v>
      </c>
      <c r="B7" s="6" t="s">
        <v>140</v>
      </c>
      <c r="C7" s="6" t="s">
        <v>259</v>
      </c>
      <c r="D7" s="6" t="s">
        <v>260</v>
      </c>
    </row>
    <row r="8" spans="1:28">
      <c r="A8" s="5">
        <v>6</v>
      </c>
      <c r="B8" s="6" t="s">
        <v>141</v>
      </c>
      <c r="C8" s="6" t="s">
        <v>261</v>
      </c>
      <c r="D8" s="6" t="s">
        <v>262</v>
      </c>
    </row>
    <row r="9" spans="1:28">
      <c r="A9" s="5">
        <v>7</v>
      </c>
      <c r="B9" s="6" t="s">
        <v>142</v>
      </c>
      <c r="C9" s="6" t="s">
        <v>263</v>
      </c>
      <c r="D9" s="6" t="s">
        <v>264</v>
      </c>
    </row>
    <row r="11" spans="1:28" ht="20.399999999999999">
      <c r="A11" s="395" t="s">
        <v>0</v>
      </c>
      <c r="B11" s="395"/>
      <c r="C11" s="395"/>
      <c r="D11" s="395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266</v>
      </c>
      <c r="B27" s="2" t="s">
        <v>265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94"/>
  <sheetViews>
    <sheetView zoomScale="60" zoomScaleNormal="60" workbookViewId="0">
      <pane ySplit="4" topLeftCell="A5" activePane="bottomLeft" state="frozen"/>
      <selection activeCell="D1" sqref="D1"/>
      <selection pane="bottomLeft" activeCell="T12" sqref="T12"/>
    </sheetView>
  </sheetViews>
  <sheetFormatPr defaultColWidth="8.88671875" defaultRowHeight="24.6"/>
  <cols>
    <col min="1" max="1" width="11.44140625" style="319" customWidth="1"/>
    <col min="2" max="2" width="13.6640625" style="311" customWidth="1"/>
    <col min="3" max="3" width="15.5546875" style="311" customWidth="1"/>
    <col min="4" max="4" width="19.44140625" style="324" customWidth="1"/>
    <col min="5" max="5" width="11.77734375" style="349" customWidth="1"/>
    <col min="6" max="6" width="20.109375" style="324" customWidth="1"/>
    <col min="7" max="7" width="18.21875" style="341" customWidth="1"/>
    <col min="8" max="8" width="15.33203125" style="342" customWidth="1"/>
    <col min="9" max="9" width="21.5546875" style="361" customWidth="1"/>
    <col min="10" max="10" width="19.109375" style="361" customWidth="1"/>
    <col min="11" max="11" width="19.109375" style="343" customWidth="1"/>
    <col min="12" max="12" width="20.33203125" style="324" customWidth="1"/>
    <col min="13" max="13" width="20.6640625" style="372" customWidth="1"/>
    <col min="14" max="14" width="8.88671875" style="320" customWidth="1"/>
    <col min="15" max="16384" width="8.88671875" style="320"/>
  </cols>
  <sheetData>
    <row r="1" spans="1:13">
      <c r="B1" s="396" t="s">
        <v>1360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18" customHeight="1">
      <c r="A2" s="397"/>
      <c r="B2" s="397"/>
      <c r="C2" s="397"/>
      <c r="D2" s="397"/>
      <c r="E2" s="397"/>
      <c r="F2" s="397"/>
      <c r="G2" s="321"/>
      <c r="H2" s="322"/>
      <c r="I2" s="356" t="s">
        <v>273</v>
      </c>
      <c r="J2" s="356" t="s">
        <v>272</v>
      </c>
      <c r="K2" s="323" t="s">
        <v>271</v>
      </c>
      <c r="L2" s="319" t="s">
        <v>1327</v>
      </c>
      <c r="M2" s="373" t="s">
        <v>1332</v>
      </c>
    </row>
    <row r="3" spans="1:13" s="325" customFormat="1" ht="25.2" customHeight="1">
      <c r="A3" s="401" t="s">
        <v>1331</v>
      </c>
      <c r="B3" s="401" t="s">
        <v>1330</v>
      </c>
      <c r="C3" s="404" t="s">
        <v>278</v>
      </c>
      <c r="D3" s="404" t="s">
        <v>42</v>
      </c>
      <c r="E3" s="406" t="s">
        <v>163</v>
      </c>
      <c r="F3" s="404" t="s">
        <v>43</v>
      </c>
      <c r="G3" s="398" t="s">
        <v>276</v>
      </c>
      <c r="H3" s="399"/>
      <c r="I3" s="399"/>
      <c r="J3" s="399"/>
      <c r="K3" s="400"/>
      <c r="L3" s="312" t="s">
        <v>275</v>
      </c>
      <c r="M3" s="366" t="s">
        <v>274</v>
      </c>
    </row>
    <row r="4" spans="1:13" s="325" customFormat="1" ht="46.2" customHeight="1">
      <c r="A4" s="402"/>
      <c r="B4" s="403"/>
      <c r="C4" s="405"/>
      <c r="D4" s="405"/>
      <c r="E4" s="407"/>
      <c r="F4" s="405"/>
      <c r="G4" s="313" t="s">
        <v>277</v>
      </c>
      <c r="H4" s="314" t="s">
        <v>1361</v>
      </c>
      <c r="I4" s="362" t="s">
        <v>273</v>
      </c>
      <c r="J4" s="357" t="s">
        <v>272</v>
      </c>
      <c r="K4" s="315" t="s">
        <v>271</v>
      </c>
      <c r="L4" s="316" t="s">
        <v>270</v>
      </c>
      <c r="M4" s="367" t="s">
        <v>1353</v>
      </c>
    </row>
    <row r="5" spans="1:13">
      <c r="A5" s="326">
        <v>72</v>
      </c>
      <c r="B5" s="327">
        <v>1</v>
      </c>
      <c r="C5" s="327">
        <v>1</v>
      </c>
      <c r="D5" s="376" t="s">
        <v>45</v>
      </c>
      <c r="E5" s="344">
        <v>11016</v>
      </c>
      <c r="F5" s="328" t="s">
        <v>46</v>
      </c>
      <c r="G5" s="329">
        <v>4632</v>
      </c>
      <c r="H5" s="330">
        <v>3920</v>
      </c>
      <c r="I5" s="354">
        <v>310</v>
      </c>
      <c r="J5" s="354">
        <v>402</v>
      </c>
      <c r="K5" s="354">
        <f t="shared" ref="K5:K36" si="0">G5-(H5+I5+J5)</f>
        <v>0</v>
      </c>
      <c r="L5" s="352">
        <v>8391</v>
      </c>
      <c r="M5" s="368">
        <v>204.601</v>
      </c>
    </row>
    <row r="6" spans="1:13">
      <c r="A6" s="326">
        <v>25</v>
      </c>
      <c r="B6" s="317">
        <v>2</v>
      </c>
      <c r="C6" s="317">
        <v>1</v>
      </c>
      <c r="D6" s="331" t="s">
        <v>53</v>
      </c>
      <c r="E6" s="345" t="s">
        <v>159</v>
      </c>
      <c r="F6" s="331" t="s">
        <v>54</v>
      </c>
      <c r="G6" s="329">
        <v>10457</v>
      </c>
      <c r="H6" s="332">
        <v>8710</v>
      </c>
      <c r="I6" s="358">
        <v>399</v>
      </c>
      <c r="J6" s="354">
        <v>1154</v>
      </c>
      <c r="K6" s="354">
        <f t="shared" si="0"/>
        <v>194</v>
      </c>
      <c r="L6" s="352">
        <v>10198</v>
      </c>
      <c r="M6" s="368">
        <v>252.018</v>
      </c>
    </row>
    <row r="7" spans="1:13">
      <c r="A7" s="326">
        <v>20</v>
      </c>
      <c r="B7" s="317">
        <v>3</v>
      </c>
      <c r="C7" s="317">
        <v>1</v>
      </c>
      <c r="D7" s="331" t="s">
        <v>55</v>
      </c>
      <c r="E7" s="346" t="s">
        <v>157</v>
      </c>
      <c r="F7" s="331" t="s">
        <v>56</v>
      </c>
      <c r="G7" s="329">
        <v>12548</v>
      </c>
      <c r="H7" s="332">
        <v>11073</v>
      </c>
      <c r="I7" s="358">
        <v>390</v>
      </c>
      <c r="J7" s="354">
        <v>1085</v>
      </c>
      <c r="K7" s="354">
        <f t="shared" si="0"/>
        <v>0</v>
      </c>
      <c r="L7" s="352">
        <v>9644</v>
      </c>
      <c r="M7" s="368">
        <v>252.6</v>
      </c>
    </row>
    <row r="8" spans="1:13">
      <c r="A8" s="326">
        <v>41</v>
      </c>
      <c r="B8" s="317">
        <v>4</v>
      </c>
      <c r="C8" s="317">
        <v>1</v>
      </c>
      <c r="D8" s="331" t="s">
        <v>49</v>
      </c>
      <c r="E8" s="345" t="s">
        <v>161</v>
      </c>
      <c r="F8" s="331" t="s">
        <v>50</v>
      </c>
      <c r="G8" s="329">
        <v>12372</v>
      </c>
      <c r="H8" s="332">
        <v>10569</v>
      </c>
      <c r="I8" s="358">
        <v>515</v>
      </c>
      <c r="J8" s="354">
        <v>1132</v>
      </c>
      <c r="K8" s="354">
        <f t="shared" si="0"/>
        <v>156</v>
      </c>
      <c r="L8" s="352">
        <v>10983</v>
      </c>
      <c r="M8" s="368">
        <v>245.06299999999999</v>
      </c>
    </row>
    <row r="9" spans="1:13">
      <c r="A9" s="326">
        <v>88</v>
      </c>
      <c r="B9" s="317">
        <v>5</v>
      </c>
      <c r="C9" s="317">
        <v>1</v>
      </c>
      <c r="D9" s="331" t="s">
        <v>45</v>
      </c>
      <c r="E9" s="345" t="s">
        <v>165</v>
      </c>
      <c r="F9" s="331" t="s">
        <v>130</v>
      </c>
      <c r="G9" s="329">
        <v>21423</v>
      </c>
      <c r="H9" s="332">
        <v>18961</v>
      </c>
      <c r="I9" s="358">
        <v>1168</v>
      </c>
      <c r="J9" s="354">
        <v>1175</v>
      </c>
      <c r="K9" s="354">
        <f t="shared" si="0"/>
        <v>119</v>
      </c>
      <c r="L9" s="352">
        <v>15032</v>
      </c>
      <c r="M9" s="368">
        <v>420.46499999999997</v>
      </c>
    </row>
    <row r="10" spans="1:13">
      <c r="A10" s="326">
        <v>59</v>
      </c>
      <c r="B10" s="317">
        <v>6</v>
      </c>
      <c r="C10" s="317">
        <v>1</v>
      </c>
      <c r="D10" s="331" t="s">
        <v>47</v>
      </c>
      <c r="E10" s="345" t="s">
        <v>160</v>
      </c>
      <c r="F10" s="331" t="s">
        <v>48</v>
      </c>
      <c r="G10" s="329">
        <v>12971</v>
      </c>
      <c r="H10" s="332">
        <v>11739</v>
      </c>
      <c r="I10" s="358">
        <v>351</v>
      </c>
      <c r="J10" s="354">
        <v>784</v>
      </c>
      <c r="K10" s="354">
        <f t="shared" si="0"/>
        <v>97</v>
      </c>
      <c r="L10" s="352">
        <v>9910</v>
      </c>
      <c r="M10" s="368">
        <v>308.37099999999998</v>
      </c>
    </row>
    <row r="11" spans="1:13">
      <c r="A11" s="326">
        <v>12</v>
      </c>
      <c r="B11" s="317">
        <v>7</v>
      </c>
      <c r="C11" s="317">
        <v>1</v>
      </c>
      <c r="D11" s="331" t="s">
        <v>51</v>
      </c>
      <c r="E11" s="345" t="s">
        <v>162</v>
      </c>
      <c r="F11" s="331" t="s">
        <v>52</v>
      </c>
      <c r="G11" s="329">
        <v>13263</v>
      </c>
      <c r="H11" s="332">
        <v>11617</v>
      </c>
      <c r="I11" s="358">
        <v>320</v>
      </c>
      <c r="J11" s="354">
        <v>875</v>
      </c>
      <c r="K11" s="354">
        <f t="shared" si="0"/>
        <v>451</v>
      </c>
      <c r="L11" s="352">
        <v>12669</v>
      </c>
      <c r="M11" s="368">
        <v>300.15499999999997</v>
      </c>
    </row>
    <row r="12" spans="1:13">
      <c r="A12" s="326">
        <v>83</v>
      </c>
      <c r="B12" s="317">
        <v>8</v>
      </c>
      <c r="C12" s="317">
        <v>2</v>
      </c>
      <c r="D12" s="331" t="s">
        <v>45</v>
      </c>
      <c r="E12" s="345" t="s">
        <v>196</v>
      </c>
      <c r="F12" s="331" t="s">
        <v>63</v>
      </c>
      <c r="G12" s="329">
        <v>23135</v>
      </c>
      <c r="H12" s="332">
        <v>20546</v>
      </c>
      <c r="I12" s="358">
        <v>909</v>
      </c>
      <c r="J12" s="354">
        <v>1649</v>
      </c>
      <c r="K12" s="354">
        <f t="shared" si="0"/>
        <v>31</v>
      </c>
      <c r="L12" s="352">
        <v>20389</v>
      </c>
      <c r="M12" s="368">
        <v>471.92200000000003</v>
      </c>
    </row>
    <row r="13" spans="1:13">
      <c r="A13" s="326">
        <v>84</v>
      </c>
      <c r="B13" s="317">
        <v>9</v>
      </c>
      <c r="C13" s="317">
        <v>2</v>
      </c>
      <c r="D13" s="331" t="s">
        <v>45</v>
      </c>
      <c r="E13" s="345" t="s">
        <v>197</v>
      </c>
      <c r="F13" s="331" t="s">
        <v>67</v>
      </c>
      <c r="G13" s="329">
        <v>25373</v>
      </c>
      <c r="H13" s="330">
        <v>23229</v>
      </c>
      <c r="I13" s="354">
        <v>625</v>
      </c>
      <c r="J13" s="354">
        <v>1384</v>
      </c>
      <c r="K13" s="354">
        <f t="shared" si="0"/>
        <v>135</v>
      </c>
      <c r="L13" s="352">
        <v>17727</v>
      </c>
      <c r="M13" s="368">
        <v>759.34699999999998</v>
      </c>
    </row>
    <row r="14" spans="1:13">
      <c r="A14" s="326">
        <v>55</v>
      </c>
      <c r="B14" s="317">
        <v>10</v>
      </c>
      <c r="C14" s="317">
        <v>2</v>
      </c>
      <c r="D14" s="331" t="s">
        <v>47</v>
      </c>
      <c r="E14" s="345" t="s">
        <v>215</v>
      </c>
      <c r="F14" s="331" t="s">
        <v>68</v>
      </c>
      <c r="G14" s="329">
        <v>26765</v>
      </c>
      <c r="H14" s="330">
        <v>22880</v>
      </c>
      <c r="I14" s="354">
        <v>1239</v>
      </c>
      <c r="J14" s="354">
        <v>2030</v>
      </c>
      <c r="K14" s="354">
        <f t="shared" si="0"/>
        <v>616</v>
      </c>
      <c r="L14" s="352">
        <v>17733</v>
      </c>
      <c r="M14" s="368">
        <v>562.27300000000002</v>
      </c>
    </row>
    <row r="15" spans="1:13">
      <c r="A15" s="326">
        <v>47</v>
      </c>
      <c r="B15" s="317">
        <v>11</v>
      </c>
      <c r="C15" s="317">
        <v>2</v>
      </c>
      <c r="D15" s="331" t="s">
        <v>49</v>
      </c>
      <c r="E15" s="345" t="s">
        <v>167</v>
      </c>
      <c r="F15" s="331" t="s">
        <v>61</v>
      </c>
      <c r="G15" s="329">
        <v>20453</v>
      </c>
      <c r="H15" s="330">
        <v>17422</v>
      </c>
      <c r="I15" s="354">
        <v>1496</v>
      </c>
      <c r="J15" s="354">
        <v>1422</v>
      </c>
      <c r="K15" s="354">
        <f t="shared" si="0"/>
        <v>113</v>
      </c>
      <c r="L15" s="352">
        <v>15870</v>
      </c>
      <c r="M15" s="368">
        <v>442.31</v>
      </c>
    </row>
    <row r="16" spans="1:13">
      <c r="A16" s="326">
        <v>5</v>
      </c>
      <c r="B16" s="317">
        <v>12</v>
      </c>
      <c r="C16" s="317">
        <v>2</v>
      </c>
      <c r="D16" s="331" t="s">
        <v>51</v>
      </c>
      <c r="E16" s="345" t="s">
        <v>168</v>
      </c>
      <c r="F16" s="331" t="s">
        <v>57</v>
      </c>
      <c r="G16" s="329">
        <v>19110</v>
      </c>
      <c r="H16" s="330">
        <v>17227</v>
      </c>
      <c r="I16" s="354">
        <v>569</v>
      </c>
      <c r="J16" s="354">
        <v>1314</v>
      </c>
      <c r="K16" s="354">
        <f t="shared" si="0"/>
        <v>0</v>
      </c>
      <c r="L16" s="352">
        <v>15618</v>
      </c>
      <c r="M16" s="368">
        <v>291.64299999999997</v>
      </c>
    </row>
    <row r="17" spans="1:13">
      <c r="A17" s="326">
        <v>58</v>
      </c>
      <c r="B17" s="317">
        <v>13</v>
      </c>
      <c r="C17" s="317">
        <v>2</v>
      </c>
      <c r="D17" s="331" t="s">
        <v>47</v>
      </c>
      <c r="E17" s="345" t="s">
        <v>166</v>
      </c>
      <c r="F17" s="331" t="s">
        <v>60</v>
      </c>
      <c r="G17" s="329">
        <v>22115</v>
      </c>
      <c r="H17" s="330">
        <v>19837</v>
      </c>
      <c r="I17" s="354">
        <v>1148</v>
      </c>
      <c r="J17" s="354">
        <v>1130</v>
      </c>
      <c r="K17" s="354">
        <f t="shared" si="0"/>
        <v>0</v>
      </c>
      <c r="L17" s="352">
        <v>16582</v>
      </c>
      <c r="M17" s="368">
        <v>594.14099999999996</v>
      </c>
    </row>
    <row r="18" spans="1:13">
      <c r="A18" s="326">
        <v>87</v>
      </c>
      <c r="B18" s="317">
        <v>14</v>
      </c>
      <c r="C18" s="317">
        <v>2</v>
      </c>
      <c r="D18" s="331" t="s">
        <v>45</v>
      </c>
      <c r="E18" s="345" t="s">
        <v>164</v>
      </c>
      <c r="F18" s="331" t="s">
        <v>59</v>
      </c>
      <c r="G18" s="329">
        <v>19682</v>
      </c>
      <c r="H18" s="330">
        <v>17958</v>
      </c>
      <c r="I18" s="354">
        <v>581</v>
      </c>
      <c r="J18" s="354">
        <v>1121</v>
      </c>
      <c r="K18" s="354">
        <f t="shared" si="0"/>
        <v>22</v>
      </c>
      <c r="L18" s="352">
        <v>17867</v>
      </c>
      <c r="M18" s="368">
        <v>469.62400000000002</v>
      </c>
    </row>
    <row r="19" spans="1:13">
      <c r="A19" s="326">
        <v>60</v>
      </c>
      <c r="B19" s="317">
        <v>15</v>
      </c>
      <c r="C19" s="317">
        <v>2</v>
      </c>
      <c r="D19" s="331" t="s">
        <v>47</v>
      </c>
      <c r="E19" s="345" t="s">
        <v>218</v>
      </c>
      <c r="F19" s="331" t="s">
        <v>66</v>
      </c>
      <c r="G19" s="329">
        <v>41733</v>
      </c>
      <c r="H19" s="330">
        <v>36201</v>
      </c>
      <c r="I19" s="354">
        <v>837</v>
      </c>
      <c r="J19" s="354">
        <v>2149</v>
      </c>
      <c r="K19" s="354">
        <f t="shared" si="0"/>
        <v>2546</v>
      </c>
      <c r="L19" s="352">
        <v>18352</v>
      </c>
      <c r="M19" s="368">
        <v>469.44400000000002</v>
      </c>
    </row>
    <row r="20" spans="1:13">
      <c r="A20" s="326">
        <v>61</v>
      </c>
      <c r="B20" s="317">
        <v>16</v>
      </c>
      <c r="C20" s="317">
        <v>2</v>
      </c>
      <c r="D20" s="331" t="s">
        <v>47</v>
      </c>
      <c r="E20" s="345" t="s">
        <v>219</v>
      </c>
      <c r="F20" s="331" t="s">
        <v>64</v>
      </c>
      <c r="G20" s="329">
        <v>31523</v>
      </c>
      <c r="H20" s="330">
        <v>28529</v>
      </c>
      <c r="I20" s="354">
        <v>893</v>
      </c>
      <c r="J20" s="354">
        <v>2003</v>
      </c>
      <c r="K20" s="354">
        <f t="shared" si="0"/>
        <v>98</v>
      </c>
      <c r="L20" s="352">
        <v>17152</v>
      </c>
      <c r="M20" s="368">
        <v>665.625</v>
      </c>
    </row>
    <row r="21" spans="1:13">
      <c r="A21" s="326">
        <v>34</v>
      </c>
      <c r="B21" s="317">
        <v>17</v>
      </c>
      <c r="C21" s="317">
        <v>2</v>
      </c>
      <c r="D21" s="331" t="s">
        <v>53</v>
      </c>
      <c r="E21" s="345" t="s">
        <v>212</v>
      </c>
      <c r="F21" s="331" t="s">
        <v>62</v>
      </c>
      <c r="G21" s="329">
        <v>21942</v>
      </c>
      <c r="H21" s="330">
        <v>19168</v>
      </c>
      <c r="I21" s="354">
        <v>865</v>
      </c>
      <c r="J21" s="354">
        <v>1571</v>
      </c>
      <c r="K21" s="354">
        <f t="shared" si="0"/>
        <v>338</v>
      </c>
      <c r="L21" s="352">
        <v>21314</v>
      </c>
      <c r="M21" s="368">
        <v>857.05799999999999</v>
      </c>
    </row>
    <row r="22" spans="1:13">
      <c r="A22" s="326">
        <v>75</v>
      </c>
      <c r="B22" s="334">
        <v>18</v>
      </c>
      <c r="C22" s="334">
        <v>3</v>
      </c>
      <c r="D22" s="335" t="s">
        <v>45</v>
      </c>
      <c r="E22" s="333">
        <v>11019</v>
      </c>
      <c r="F22" s="335" t="s">
        <v>81</v>
      </c>
      <c r="G22" s="329">
        <v>27098</v>
      </c>
      <c r="H22" s="330">
        <v>24417</v>
      </c>
      <c r="I22" s="354">
        <v>847</v>
      </c>
      <c r="J22" s="354">
        <v>1806</v>
      </c>
      <c r="K22" s="354">
        <f t="shared" si="0"/>
        <v>28</v>
      </c>
      <c r="L22" s="352">
        <v>18485</v>
      </c>
      <c r="M22" s="368">
        <v>626.13400000000001</v>
      </c>
    </row>
    <row r="23" spans="1:13">
      <c r="A23" s="326">
        <v>76</v>
      </c>
      <c r="B23" s="334">
        <v>19</v>
      </c>
      <c r="C23" s="334">
        <v>3</v>
      </c>
      <c r="D23" s="335" t="s">
        <v>45</v>
      </c>
      <c r="E23" s="346" t="s">
        <v>189</v>
      </c>
      <c r="F23" s="335" t="s">
        <v>76</v>
      </c>
      <c r="G23" s="329">
        <v>32355</v>
      </c>
      <c r="H23" s="330">
        <v>29145</v>
      </c>
      <c r="I23" s="354">
        <v>1043</v>
      </c>
      <c r="J23" s="354">
        <v>2167</v>
      </c>
      <c r="K23" s="354">
        <f t="shared" si="0"/>
        <v>0</v>
      </c>
      <c r="L23" s="352">
        <v>24140</v>
      </c>
      <c r="M23" s="368">
        <v>565.15</v>
      </c>
    </row>
    <row r="24" spans="1:13">
      <c r="A24" s="326">
        <v>82</v>
      </c>
      <c r="B24" s="334">
        <v>20</v>
      </c>
      <c r="C24" s="334">
        <v>3</v>
      </c>
      <c r="D24" s="335" t="s">
        <v>45</v>
      </c>
      <c r="E24" s="346" t="s">
        <v>195</v>
      </c>
      <c r="F24" s="335" t="s">
        <v>72</v>
      </c>
      <c r="G24" s="329">
        <v>24810</v>
      </c>
      <c r="H24" s="330">
        <v>22098</v>
      </c>
      <c r="I24" s="354">
        <v>870</v>
      </c>
      <c r="J24" s="354">
        <v>1650</v>
      </c>
      <c r="K24" s="354">
        <f t="shared" si="0"/>
        <v>192</v>
      </c>
      <c r="L24" s="352">
        <v>21736</v>
      </c>
      <c r="M24" s="368">
        <v>564.96400000000006</v>
      </c>
    </row>
    <row r="25" spans="1:13">
      <c r="A25" s="326">
        <v>85</v>
      </c>
      <c r="B25" s="317">
        <v>21</v>
      </c>
      <c r="C25" s="317">
        <v>3</v>
      </c>
      <c r="D25" s="331" t="s">
        <v>45</v>
      </c>
      <c r="E25" s="345" t="s">
        <v>198</v>
      </c>
      <c r="F25" s="331" t="s">
        <v>70</v>
      </c>
      <c r="G25" s="329">
        <v>21500</v>
      </c>
      <c r="H25" s="330">
        <v>19357</v>
      </c>
      <c r="I25" s="354">
        <v>776</v>
      </c>
      <c r="J25" s="354">
        <v>1309</v>
      </c>
      <c r="K25" s="354">
        <f t="shared" si="0"/>
        <v>58</v>
      </c>
      <c r="L25" s="352">
        <v>17642</v>
      </c>
      <c r="M25" s="368">
        <v>561.83699999999999</v>
      </c>
    </row>
    <row r="26" spans="1:13">
      <c r="A26" s="326">
        <v>22</v>
      </c>
      <c r="B26" s="317">
        <v>22</v>
      </c>
      <c r="C26" s="317">
        <v>3</v>
      </c>
      <c r="D26" s="331" t="s">
        <v>53</v>
      </c>
      <c r="E26" s="345" t="s">
        <v>201</v>
      </c>
      <c r="F26" s="331" t="s">
        <v>71</v>
      </c>
      <c r="G26" s="329">
        <v>23979</v>
      </c>
      <c r="H26" s="330">
        <v>21519</v>
      </c>
      <c r="I26" s="354">
        <v>969</v>
      </c>
      <c r="J26" s="354">
        <v>1377</v>
      </c>
      <c r="K26" s="354">
        <f t="shared" si="0"/>
        <v>114</v>
      </c>
      <c r="L26" s="352">
        <v>23949</v>
      </c>
      <c r="M26" s="368">
        <v>1158.3699999999999</v>
      </c>
    </row>
    <row r="27" spans="1:13">
      <c r="A27" s="326">
        <v>26</v>
      </c>
      <c r="B27" s="317">
        <v>23</v>
      </c>
      <c r="C27" s="317">
        <v>3</v>
      </c>
      <c r="D27" s="331" t="s">
        <v>53</v>
      </c>
      <c r="E27" s="345" t="s">
        <v>204</v>
      </c>
      <c r="F27" s="331" t="s">
        <v>65</v>
      </c>
      <c r="G27" s="329">
        <v>21000</v>
      </c>
      <c r="H27" s="330">
        <v>17762</v>
      </c>
      <c r="I27" s="354">
        <v>953</v>
      </c>
      <c r="J27" s="354">
        <v>1875</v>
      </c>
      <c r="K27" s="354">
        <f t="shared" si="0"/>
        <v>410</v>
      </c>
      <c r="L27" s="352">
        <v>21865</v>
      </c>
      <c r="M27" s="368">
        <v>699.34799999999996</v>
      </c>
    </row>
    <row r="28" spans="1:13">
      <c r="A28" s="326">
        <v>37</v>
      </c>
      <c r="B28" s="317">
        <v>24</v>
      </c>
      <c r="C28" s="317">
        <v>3</v>
      </c>
      <c r="D28" s="331" t="s">
        <v>49</v>
      </c>
      <c r="E28" s="345" t="s">
        <v>222</v>
      </c>
      <c r="F28" s="331" t="s">
        <v>79</v>
      </c>
      <c r="G28" s="329">
        <v>27121</v>
      </c>
      <c r="H28" s="330">
        <v>23321</v>
      </c>
      <c r="I28" s="354">
        <v>1122</v>
      </c>
      <c r="J28" s="354">
        <v>2594</v>
      </c>
      <c r="K28" s="354">
        <f t="shared" si="0"/>
        <v>84</v>
      </c>
      <c r="L28" s="352">
        <v>21097</v>
      </c>
      <c r="M28" s="368">
        <v>739.59699999999998</v>
      </c>
    </row>
    <row r="29" spans="1:13">
      <c r="A29" s="326">
        <v>46</v>
      </c>
      <c r="B29" s="317">
        <v>25</v>
      </c>
      <c r="C29" s="317">
        <v>3</v>
      </c>
      <c r="D29" s="331" t="s">
        <v>49</v>
      </c>
      <c r="E29" s="345" t="s">
        <v>230</v>
      </c>
      <c r="F29" s="331" t="s">
        <v>78</v>
      </c>
      <c r="G29" s="329">
        <v>28823</v>
      </c>
      <c r="H29" s="330">
        <v>26007</v>
      </c>
      <c r="I29" s="354">
        <v>707</v>
      </c>
      <c r="J29" s="354">
        <v>1959</v>
      </c>
      <c r="K29" s="354">
        <f t="shared" si="0"/>
        <v>150</v>
      </c>
      <c r="L29" s="352">
        <v>21363</v>
      </c>
      <c r="M29" s="368">
        <v>683.84</v>
      </c>
    </row>
    <row r="30" spans="1:13">
      <c r="A30" s="326">
        <v>49</v>
      </c>
      <c r="B30" s="317">
        <v>26</v>
      </c>
      <c r="C30" s="317">
        <v>3</v>
      </c>
      <c r="D30" s="331" t="s">
        <v>49</v>
      </c>
      <c r="E30" s="345" t="s">
        <v>232</v>
      </c>
      <c r="F30" s="331" t="s">
        <v>82</v>
      </c>
      <c r="G30" s="329">
        <v>36351</v>
      </c>
      <c r="H30" s="330">
        <v>32958</v>
      </c>
      <c r="I30" s="354">
        <v>1047</v>
      </c>
      <c r="J30" s="354">
        <v>2246</v>
      </c>
      <c r="K30" s="354">
        <f t="shared" si="0"/>
        <v>100</v>
      </c>
      <c r="L30" s="352">
        <v>24291</v>
      </c>
      <c r="M30" s="368">
        <v>603.76700000000005</v>
      </c>
    </row>
    <row r="31" spans="1:13">
      <c r="A31" s="326">
        <v>50</v>
      </c>
      <c r="B31" s="317">
        <v>27</v>
      </c>
      <c r="C31" s="317">
        <v>3</v>
      </c>
      <c r="D31" s="331" t="s">
        <v>49</v>
      </c>
      <c r="E31" s="345" t="s">
        <v>233</v>
      </c>
      <c r="F31" s="331" t="s">
        <v>85</v>
      </c>
      <c r="G31" s="329">
        <v>31209</v>
      </c>
      <c r="H31" s="330">
        <v>27552</v>
      </c>
      <c r="I31" s="354">
        <v>1469</v>
      </c>
      <c r="J31" s="354">
        <v>2023</v>
      </c>
      <c r="K31" s="354">
        <f t="shared" si="0"/>
        <v>165</v>
      </c>
      <c r="L31" s="352">
        <v>19095</v>
      </c>
      <c r="M31" s="368">
        <v>569.01400000000001</v>
      </c>
    </row>
    <row r="32" spans="1:13">
      <c r="A32" s="326">
        <v>2</v>
      </c>
      <c r="B32" s="317">
        <v>28</v>
      </c>
      <c r="C32" s="317">
        <v>3</v>
      </c>
      <c r="D32" s="331" t="s">
        <v>51</v>
      </c>
      <c r="E32" s="345" t="s">
        <v>237</v>
      </c>
      <c r="F32" s="331" t="s">
        <v>69</v>
      </c>
      <c r="G32" s="329">
        <v>43228</v>
      </c>
      <c r="H32" s="330">
        <v>38531</v>
      </c>
      <c r="I32" s="354">
        <v>1578</v>
      </c>
      <c r="J32" s="354">
        <v>3119</v>
      </c>
      <c r="K32" s="354">
        <f t="shared" si="0"/>
        <v>0</v>
      </c>
      <c r="L32" s="352">
        <v>29605</v>
      </c>
      <c r="M32" s="368">
        <v>558.13300000000004</v>
      </c>
    </row>
    <row r="33" spans="1:13">
      <c r="A33" s="326">
        <v>3</v>
      </c>
      <c r="B33" s="317">
        <v>29</v>
      </c>
      <c r="C33" s="317">
        <v>3</v>
      </c>
      <c r="D33" s="331" t="s">
        <v>51</v>
      </c>
      <c r="E33" s="345" t="s">
        <v>238</v>
      </c>
      <c r="F33" s="331" t="s">
        <v>73</v>
      </c>
      <c r="G33" s="329">
        <v>50012</v>
      </c>
      <c r="H33" s="330">
        <v>43673</v>
      </c>
      <c r="I33" s="354">
        <v>1979</v>
      </c>
      <c r="J33" s="354">
        <v>3943</v>
      </c>
      <c r="K33" s="354">
        <f t="shared" si="0"/>
        <v>417</v>
      </c>
      <c r="L33" s="352">
        <v>29417</v>
      </c>
      <c r="M33" s="368">
        <v>744.77700000000004</v>
      </c>
    </row>
    <row r="34" spans="1:13">
      <c r="A34" s="326">
        <v>52</v>
      </c>
      <c r="B34" s="317">
        <v>30</v>
      </c>
      <c r="C34" s="317">
        <v>3</v>
      </c>
      <c r="D34" s="331" t="s">
        <v>49</v>
      </c>
      <c r="E34" s="345" t="s">
        <v>235</v>
      </c>
      <c r="F34" s="331" t="s">
        <v>131</v>
      </c>
      <c r="G34" s="329">
        <v>31219</v>
      </c>
      <c r="H34" s="330">
        <v>28208</v>
      </c>
      <c r="I34" s="354">
        <v>946</v>
      </c>
      <c r="J34" s="354">
        <v>2048</v>
      </c>
      <c r="K34" s="354">
        <f t="shared" si="0"/>
        <v>17</v>
      </c>
      <c r="L34" s="352">
        <v>17519</v>
      </c>
      <c r="M34" s="368">
        <v>641.16899999999998</v>
      </c>
    </row>
    <row r="35" spans="1:13">
      <c r="A35" s="326">
        <v>27</v>
      </c>
      <c r="B35" s="317">
        <v>31</v>
      </c>
      <c r="C35" s="317">
        <v>4</v>
      </c>
      <c r="D35" s="331" t="s">
        <v>53</v>
      </c>
      <c r="E35" s="345" t="s">
        <v>205</v>
      </c>
      <c r="F35" s="331" t="s">
        <v>93</v>
      </c>
      <c r="G35" s="329">
        <v>25442</v>
      </c>
      <c r="H35" s="330">
        <v>20434</v>
      </c>
      <c r="I35" s="354">
        <v>1057</v>
      </c>
      <c r="J35" s="354">
        <v>2468</v>
      </c>
      <c r="K35" s="354">
        <f t="shared" si="0"/>
        <v>1483</v>
      </c>
      <c r="L35" s="352">
        <v>17795</v>
      </c>
      <c r="M35" s="368">
        <v>638.04399999999998</v>
      </c>
    </row>
    <row r="36" spans="1:13">
      <c r="A36" s="326">
        <v>29</v>
      </c>
      <c r="B36" s="317">
        <v>32</v>
      </c>
      <c r="C36" s="317">
        <v>4</v>
      </c>
      <c r="D36" s="331" t="s">
        <v>53</v>
      </c>
      <c r="E36" s="345" t="s">
        <v>207</v>
      </c>
      <c r="F36" s="331" t="s">
        <v>97</v>
      </c>
      <c r="G36" s="329">
        <v>28953</v>
      </c>
      <c r="H36" s="330">
        <v>26160</v>
      </c>
      <c r="I36" s="354">
        <v>918</v>
      </c>
      <c r="J36" s="354">
        <v>1875</v>
      </c>
      <c r="K36" s="354">
        <f t="shared" si="0"/>
        <v>0</v>
      </c>
      <c r="L36" s="352">
        <v>21526</v>
      </c>
      <c r="M36" s="368">
        <v>706.49400000000003</v>
      </c>
    </row>
    <row r="37" spans="1:13">
      <c r="A37" s="326">
        <v>30</v>
      </c>
      <c r="B37" s="317">
        <v>33</v>
      </c>
      <c r="C37" s="317">
        <v>4</v>
      </c>
      <c r="D37" s="331" t="s">
        <v>53</v>
      </c>
      <c r="E37" s="345" t="s">
        <v>208</v>
      </c>
      <c r="F37" s="331" t="s">
        <v>77</v>
      </c>
      <c r="G37" s="329">
        <v>22720</v>
      </c>
      <c r="H37" s="330">
        <v>20077</v>
      </c>
      <c r="I37" s="354">
        <v>765</v>
      </c>
      <c r="J37" s="354">
        <v>1725</v>
      </c>
      <c r="K37" s="354">
        <f t="shared" ref="K37:K68" si="1">G37-(H37+I37+J37)</f>
        <v>153</v>
      </c>
      <c r="L37" s="352">
        <v>21429</v>
      </c>
      <c r="M37" s="368">
        <v>898.245</v>
      </c>
    </row>
    <row r="38" spans="1:13">
      <c r="A38" s="326">
        <v>56</v>
      </c>
      <c r="B38" s="317">
        <v>34</v>
      </c>
      <c r="C38" s="317">
        <v>4</v>
      </c>
      <c r="D38" s="331" t="s">
        <v>47</v>
      </c>
      <c r="E38" s="345" t="s">
        <v>216</v>
      </c>
      <c r="F38" s="331" t="s">
        <v>75</v>
      </c>
      <c r="G38" s="329">
        <v>22663</v>
      </c>
      <c r="H38" s="330">
        <v>20377</v>
      </c>
      <c r="I38" s="354">
        <v>611</v>
      </c>
      <c r="J38" s="354">
        <v>1533</v>
      </c>
      <c r="K38" s="354">
        <f t="shared" si="1"/>
        <v>142</v>
      </c>
      <c r="L38" s="352">
        <v>20998</v>
      </c>
      <c r="M38" s="368">
        <v>650.85400000000004</v>
      </c>
    </row>
    <row r="39" spans="1:13">
      <c r="A39" s="326">
        <v>19</v>
      </c>
      <c r="B39" s="317">
        <v>35</v>
      </c>
      <c r="C39" s="317">
        <v>4</v>
      </c>
      <c r="D39" s="331" t="s">
        <v>55</v>
      </c>
      <c r="E39" s="346" t="s">
        <v>175</v>
      </c>
      <c r="F39" s="331" t="s">
        <v>84</v>
      </c>
      <c r="G39" s="329">
        <v>35239</v>
      </c>
      <c r="H39" s="330">
        <v>31135</v>
      </c>
      <c r="I39" s="354">
        <v>1079</v>
      </c>
      <c r="J39" s="354">
        <v>2765</v>
      </c>
      <c r="K39" s="354">
        <f t="shared" si="1"/>
        <v>260</v>
      </c>
      <c r="L39" s="352">
        <v>23026</v>
      </c>
      <c r="M39" s="369">
        <v>620.41300000000001</v>
      </c>
    </row>
    <row r="40" spans="1:13">
      <c r="A40" s="326">
        <v>36</v>
      </c>
      <c r="B40" s="317">
        <v>36</v>
      </c>
      <c r="C40" s="317">
        <v>4</v>
      </c>
      <c r="D40" s="331" t="s">
        <v>49</v>
      </c>
      <c r="E40" s="345" t="s">
        <v>221</v>
      </c>
      <c r="F40" s="331" t="s">
        <v>91</v>
      </c>
      <c r="G40" s="329">
        <v>38411</v>
      </c>
      <c r="H40" s="330">
        <v>35147</v>
      </c>
      <c r="I40" s="354">
        <v>1480</v>
      </c>
      <c r="J40" s="354">
        <v>1784</v>
      </c>
      <c r="K40" s="354">
        <f t="shared" si="1"/>
        <v>0</v>
      </c>
      <c r="L40" s="352">
        <v>24028</v>
      </c>
      <c r="M40" s="368">
        <v>601.83799999999997</v>
      </c>
    </row>
    <row r="41" spans="1:13">
      <c r="A41" s="326">
        <v>40</v>
      </c>
      <c r="B41" s="317">
        <v>37</v>
      </c>
      <c r="C41" s="317">
        <v>4</v>
      </c>
      <c r="D41" s="331" t="s">
        <v>49</v>
      </c>
      <c r="E41" s="345" t="s">
        <v>225</v>
      </c>
      <c r="F41" s="331" t="s">
        <v>86</v>
      </c>
      <c r="G41" s="329">
        <v>43353</v>
      </c>
      <c r="H41" s="330">
        <v>36869</v>
      </c>
      <c r="I41" s="354">
        <v>1495</v>
      </c>
      <c r="J41" s="354">
        <v>4664</v>
      </c>
      <c r="K41" s="354">
        <f t="shared" si="1"/>
        <v>325</v>
      </c>
      <c r="L41" s="352">
        <v>24843</v>
      </c>
      <c r="M41" s="368">
        <v>581.072</v>
      </c>
    </row>
    <row r="42" spans="1:13">
      <c r="A42" s="326">
        <v>43</v>
      </c>
      <c r="B42" s="317">
        <v>38</v>
      </c>
      <c r="C42" s="317">
        <v>4</v>
      </c>
      <c r="D42" s="331" t="s">
        <v>49</v>
      </c>
      <c r="E42" s="345" t="s">
        <v>227</v>
      </c>
      <c r="F42" s="331" t="s">
        <v>94</v>
      </c>
      <c r="G42" s="329">
        <v>33140</v>
      </c>
      <c r="H42" s="330">
        <v>29933</v>
      </c>
      <c r="I42" s="354">
        <v>836</v>
      </c>
      <c r="J42" s="354">
        <v>2202</v>
      </c>
      <c r="K42" s="354">
        <f t="shared" si="1"/>
        <v>169</v>
      </c>
      <c r="L42" s="352">
        <v>21753</v>
      </c>
      <c r="M42" s="368">
        <v>840.47900000000004</v>
      </c>
    </row>
    <row r="43" spans="1:13">
      <c r="A43" s="326">
        <v>4</v>
      </c>
      <c r="B43" s="317">
        <v>39</v>
      </c>
      <c r="C43" s="317">
        <v>4</v>
      </c>
      <c r="D43" s="331" t="s">
        <v>51</v>
      </c>
      <c r="E43" s="345" t="s">
        <v>239</v>
      </c>
      <c r="F43" s="331" t="s">
        <v>74</v>
      </c>
      <c r="G43" s="329">
        <v>30107</v>
      </c>
      <c r="H43" s="377">
        <v>26584</v>
      </c>
      <c r="I43" s="379">
        <v>961</v>
      </c>
      <c r="J43" s="354">
        <v>2454</v>
      </c>
      <c r="K43" s="354">
        <f t="shared" si="1"/>
        <v>108</v>
      </c>
      <c r="L43" s="352">
        <v>29391</v>
      </c>
      <c r="M43" s="368">
        <v>855.35900000000004</v>
      </c>
    </row>
    <row r="44" spans="1:13">
      <c r="A44" s="326">
        <v>9</v>
      </c>
      <c r="B44" s="317">
        <v>40</v>
      </c>
      <c r="C44" s="317">
        <v>4</v>
      </c>
      <c r="D44" s="331" t="s">
        <v>51</v>
      </c>
      <c r="E44" s="345" t="s">
        <v>243</v>
      </c>
      <c r="F44" s="331" t="s">
        <v>83</v>
      </c>
      <c r="G44" s="329">
        <v>40690</v>
      </c>
      <c r="H44" s="330">
        <v>36813</v>
      </c>
      <c r="I44" s="354">
        <v>658</v>
      </c>
      <c r="J44" s="354">
        <v>3197</v>
      </c>
      <c r="K44" s="354">
        <f t="shared" si="1"/>
        <v>22</v>
      </c>
      <c r="L44" s="352">
        <v>32174</v>
      </c>
      <c r="M44" s="368">
        <v>799.50599999999997</v>
      </c>
    </row>
    <row r="45" spans="1:13">
      <c r="A45" s="326">
        <v>33</v>
      </c>
      <c r="B45" s="317">
        <v>41</v>
      </c>
      <c r="C45" s="317">
        <v>4</v>
      </c>
      <c r="D45" s="331" t="s">
        <v>53</v>
      </c>
      <c r="E45" s="345" t="s">
        <v>211</v>
      </c>
      <c r="F45" s="331" t="s">
        <v>87</v>
      </c>
      <c r="G45" s="329">
        <v>33278</v>
      </c>
      <c r="H45" s="330">
        <v>30416</v>
      </c>
      <c r="I45" s="354">
        <v>1068</v>
      </c>
      <c r="J45" s="354">
        <v>1740</v>
      </c>
      <c r="K45" s="354">
        <f t="shared" si="1"/>
        <v>54</v>
      </c>
      <c r="L45" s="352">
        <v>22677</v>
      </c>
      <c r="M45" s="368">
        <v>538.46400000000006</v>
      </c>
    </row>
    <row r="46" spans="1:13">
      <c r="A46" s="326">
        <v>67</v>
      </c>
      <c r="B46" s="317">
        <v>42</v>
      </c>
      <c r="C46" s="317">
        <v>4</v>
      </c>
      <c r="D46" s="331" t="s">
        <v>88</v>
      </c>
      <c r="E46" s="346" t="s">
        <v>181</v>
      </c>
      <c r="F46" s="331" t="s">
        <v>89</v>
      </c>
      <c r="G46" s="329">
        <v>31374</v>
      </c>
      <c r="H46" s="330">
        <v>28321</v>
      </c>
      <c r="I46" s="354">
        <v>872</v>
      </c>
      <c r="J46" s="354">
        <v>2088</v>
      </c>
      <c r="K46" s="354">
        <f t="shared" si="1"/>
        <v>93</v>
      </c>
      <c r="L46" s="352">
        <v>18850</v>
      </c>
      <c r="M46" s="368">
        <v>706.29200000000003</v>
      </c>
    </row>
    <row r="47" spans="1:13">
      <c r="A47" s="326">
        <v>77</v>
      </c>
      <c r="B47" s="334">
        <v>43</v>
      </c>
      <c r="C47" s="334">
        <v>5</v>
      </c>
      <c r="D47" s="335" t="s">
        <v>45</v>
      </c>
      <c r="E47" s="346" t="s">
        <v>190</v>
      </c>
      <c r="F47" s="335" t="s">
        <v>92</v>
      </c>
      <c r="G47" s="329">
        <v>41300</v>
      </c>
      <c r="H47" s="330">
        <v>35092</v>
      </c>
      <c r="I47" s="354">
        <v>1674</v>
      </c>
      <c r="J47" s="354">
        <v>4497</v>
      </c>
      <c r="K47" s="354">
        <f t="shared" si="1"/>
        <v>37</v>
      </c>
      <c r="L47" s="352">
        <v>25076</v>
      </c>
      <c r="M47" s="368">
        <v>865.85599999999999</v>
      </c>
    </row>
    <row r="48" spans="1:13">
      <c r="A48" s="326">
        <v>17</v>
      </c>
      <c r="B48" s="317">
        <v>44</v>
      </c>
      <c r="C48" s="317">
        <v>5</v>
      </c>
      <c r="D48" s="331" t="s">
        <v>55</v>
      </c>
      <c r="E48" s="346" t="s">
        <v>173</v>
      </c>
      <c r="F48" s="331" t="s">
        <v>101</v>
      </c>
      <c r="G48" s="374">
        <v>34372</v>
      </c>
      <c r="H48" s="330">
        <v>30021</v>
      </c>
      <c r="I48" s="354">
        <v>814</v>
      </c>
      <c r="J48" s="354">
        <v>1929</v>
      </c>
      <c r="K48" s="354">
        <f t="shared" si="1"/>
        <v>1608</v>
      </c>
      <c r="L48" s="352">
        <v>26594</v>
      </c>
      <c r="M48" s="368">
        <v>728.82500000000005</v>
      </c>
    </row>
    <row r="49" spans="1:13">
      <c r="A49" s="326">
        <v>18</v>
      </c>
      <c r="B49" s="317">
        <v>45</v>
      </c>
      <c r="C49" s="317">
        <v>5</v>
      </c>
      <c r="D49" s="331" t="s">
        <v>55</v>
      </c>
      <c r="E49" s="346" t="s">
        <v>174</v>
      </c>
      <c r="F49" s="331" t="s">
        <v>98</v>
      </c>
      <c r="G49" s="329">
        <v>33698</v>
      </c>
      <c r="H49" s="330">
        <v>30726</v>
      </c>
      <c r="I49" s="354">
        <v>718</v>
      </c>
      <c r="J49" s="354">
        <v>2254</v>
      </c>
      <c r="K49" s="354">
        <f t="shared" si="1"/>
        <v>0</v>
      </c>
      <c r="L49" s="352">
        <v>21579</v>
      </c>
      <c r="M49" s="369">
        <v>742.38800000000003</v>
      </c>
    </row>
    <row r="50" spans="1:13">
      <c r="A50" s="326">
        <v>48</v>
      </c>
      <c r="B50" s="317">
        <v>46</v>
      </c>
      <c r="C50" s="317">
        <v>5</v>
      </c>
      <c r="D50" s="331" t="s">
        <v>49</v>
      </c>
      <c r="E50" s="345" t="s">
        <v>231</v>
      </c>
      <c r="F50" s="331" t="s">
        <v>95</v>
      </c>
      <c r="G50" s="329">
        <v>29150</v>
      </c>
      <c r="H50" s="330">
        <v>24394</v>
      </c>
      <c r="I50" s="354">
        <v>1615</v>
      </c>
      <c r="J50" s="354">
        <v>3041</v>
      </c>
      <c r="K50" s="354">
        <f t="shared" si="1"/>
        <v>100</v>
      </c>
      <c r="L50" s="352">
        <v>30207</v>
      </c>
      <c r="M50" s="368">
        <v>772.78399999999999</v>
      </c>
    </row>
    <row r="51" spans="1:13">
      <c r="A51" s="326">
        <v>6</v>
      </c>
      <c r="B51" s="317">
        <v>47</v>
      </c>
      <c r="C51" s="317">
        <v>5</v>
      </c>
      <c r="D51" s="331" t="s">
        <v>51</v>
      </c>
      <c r="E51" s="345" t="s">
        <v>240</v>
      </c>
      <c r="F51" s="331" t="s">
        <v>90</v>
      </c>
      <c r="G51" s="329">
        <v>37683</v>
      </c>
      <c r="H51" s="330">
        <v>31882</v>
      </c>
      <c r="I51" s="354">
        <v>1314</v>
      </c>
      <c r="J51" s="354">
        <v>4290</v>
      </c>
      <c r="K51" s="354">
        <f t="shared" si="1"/>
        <v>197</v>
      </c>
      <c r="L51" s="352">
        <v>38414</v>
      </c>
      <c r="M51" s="368">
        <v>824.61900000000003</v>
      </c>
    </row>
    <row r="52" spans="1:13">
      <c r="A52" s="326">
        <v>10</v>
      </c>
      <c r="B52" s="317">
        <v>48</v>
      </c>
      <c r="C52" s="317">
        <v>5</v>
      </c>
      <c r="D52" s="331" t="s">
        <v>51</v>
      </c>
      <c r="E52" s="345" t="s">
        <v>244</v>
      </c>
      <c r="F52" s="331" t="s">
        <v>80</v>
      </c>
      <c r="G52" s="329">
        <v>46604</v>
      </c>
      <c r="H52" s="330">
        <v>42884</v>
      </c>
      <c r="I52" s="354">
        <v>1139</v>
      </c>
      <c r="J52" s="354">
        <v>2444</v>
      </c>
      <c r="K52" s="354">
        <f t="shared" si="1"/>
        <v>137</v>
      </c>
      <c r="L52" s="352">
        <v>33306</v>
      </c>
      <c r="M52" s="368">
        <v>738.96500000000003</v>
      </c>
    </row>
    <row r="53" spans="1:13">
      <c r="A53" s="326">
        <v>64</v>
      </c>
      <c r="B53" s="317">
        <v>49</v>
      </c>
      <c r="C53" s="317">
        <v>6</v>
      </c>
      <c r="D53" s="331" t="s">
        <v>88</v>
      </c>
      <c r="E53" s="346" t="s">
        <v>178</v>
      </c>
      <c r="F53" s="331" t="s">
        <v>99</v>
      </c>
      <c r="G53" s="329">
        <v>51569</v>
      </c>
      <c r="H53" s="330">
        <v>45855</v>
      </c>
      <c r="I53" s="354">
        <v>1598</v>
      </c>
      <c r="J53" s="354">
        <v>4007</v>
      </c>
      <c r="K53" s="354">
        <f t="shared" si="1"/>
        <v>109</v>
      </c>
      <c r="L53" s="352">
        <v>27981</v>
      </c>
      <c r="M53" s="368">
        <v>444.28899999999999</v>
      </c>
    </row>
    <row r="54" spans="1:13">
      <c r="A54" s="326">
        <v>66</v>
      </c>
      <c r="B54" s="317">
        <v>50</v>
      </c>
      <c r="C54" s="317">
        <v>6</v>
      </c>
      <c r="D54" s="331" t="s">
        <v>88</v>
      </c>
      <c r="E54" s="346" t="s">
        <v>180</v>
      </c>
      <c r="F54" s="331" t="s">
        <v>109</v>
      </c>
      <c r="G54" s="329">
        <v>57004</v>
      </c>
      <c r="H54" s="330">
        <v>52318</v>
      </c>
      <c r="I54" s="354">
        <v>1285</v>
      </c>
      <c r="J54" s="354">
        <v>3230</v>
      </c>
      <c r="K54" s="354">
        <f t="shared" si="1"/>
        <v>171</v>
      </c>
      <c r="L54" s="352">
        <v>27231</v>
      </c>
      <c r="M54" s="368">
        <v>651.34</v>
      </c>
    </row>
    <row r="55" spans="1:13">
      <c r="A55" s="326">
        <v>73</v>
      </c>
      <c r="B55" s="317">
        <v>51</v>
      </c>
      <c r="C55" s="317">
        <v>6</v>
      </c>
      <c r="D55" s="331" t="s">
        <v>45</v>
      </c>
      <c r="E55" s="345" t="s">
        <v>186</v>
      </c>
      <c r="F55" s="331" t="s">
        <v>100</v>
      </c>
      <c r="G55" s="329">
        <v>40222</v>
      </c>
      <c r="H55" s="330">
        <v>35655</v>
      </c>
      <c r="I55" s="354">
        <v>1380</v>
      </c>
      <c r="J55" s="354">
        <v>3187</v>
      </c>
      <c r="K55" s="354">
        <f t="shared" si="1"/>
        <v>0</v>
      </c>
      <c r="L55" s="352">
        <v>30836</v>
      </c>
      <c r="M55" s="368">
        <v>784.98400000000004</v>
      </c>
    </row>
    <row r="56" spans="1:13">
      <c r="A56" s="326">
        <v>24</v>
      </c>
      <c r="B56" s="317">
        <v>52</v>
      </c>
      <c r="C56" s="317">
        <v>6</v>
      </c>
      <c r="D56" s="331" t="s">
        <v>53</v>
      </c>
      <c r="E56" s="345" t="s">
        <v>203</v>
      </c>
      <c r="F56" s="331" t="s">
        <v>96</v>
      </c>
      <c r="G56" s="329">
        <v>38731</v>
      </c>
      <c r="H56" s="330">
        <v>34687</v>
      </c>
      <c r="I56" s="354">
        <v>970</v>
      </c>
      <c r="J56" s="354">
        <v>2321</v>
      </c>
      <c r="K56" s="354">
        <f t="shared" si="1"/>
        <v>753</v>
      </c>
      <c r="L56" s="352">
        <v>26443</v>
      </c>
      <c r="M56" s="368">
        <v>1050.29</v>
      </c>
    </row>
    <row r="57" spans="1:13">
      <c r="A57" s="326">
        <v>14</v>
      </c>
      <c r="B57" s="317">
        <v>53</v>
      </c>
      <c r="C57" s="317">
        <v>6</v>
      </c>
      <c r="D57" s="331" t="s">
        <v>55</v>
      </c>
      <c r="E57" s="346" t="s">
        <v>170</v>
      </c>
      <c r="F57" s="331" t="s">
        <v>103</v>
      </c>
      <c r="G57" s="374">
        <v>45005</v>
      </c>
      <c r="H57" s="330">
        <v>40926</v>
      </c>
      <c r="I57" s="354">
        <v>1002</v>
      </c>
      <c r="J57" s="354">
        <v>3077</v>
      </c>
      <c r="K57" s="354">
        <f t="shared" si="1"/>
        <v>0</v>
      </c>
      <c r="L57" s="352">
        <v>28388</v>
      </c>
      <c r="M57" s="368">
        <v>693.97799999999995</v>
      </c>
    </row>
    <row r="58" spans="1:13">
      <c r="A58" s="326">
        <v>7</v>
      </c>
      <c r="B58" s="317">
        <v>54</v>
      </c>
      <c r="C58" s="317">
        <v>6</v>
      </c>
      <c r="D58" s="331" t="s">
        <v>51</v>
      </c>
      <c r="E58" s="345" t="s">
        <v>241</v>
      </c>
      <c r="F58" s="331" t="s">
        <v>106</v>
      </c>
      <c r="G58" s="329">
        <v>61168</v>
      </c>
      <c r="H58" s="377">
        <v>52724</v>
      </c>
      <c r="I58" s="379">
        <v>2504</v>
      </c>
      <c r="J58" s="354">
        <v>5940</v>
      </c>
      <c r="K58" s="354">
        <f t="shared" si="1"/>
        <v>0</v>
      </c>
      <c r="L58" s="352">
        <v>39399</v>
      </c>
      <c r="M58" s="368">
        <v>948.92</v>
      </c>
    </row>
    <row r="59" spans="1:13">
      <c r="A59" s="326">
        <v>69</v>
      </c>
      <c r="B59" s="317">
        <v>55</v>
      </c>
      <c r="C59" s="317">
        <v>7</v>
      </c>
      <c r="D59" s="331" t="s">
        <v>45</v>
      </c>
      <c r="E59" s="345" t="s">
        <v>183</v>
      </c>
      <c r="F59" s="331" t="s">
        <v>110</v>
      </c>
      <c r="G59" s="329">
        <v>56926</v>
      </c>
      <c r="H59" s="330">
        <v>50158</v>
      </c>
      <c r="I59" s="354">
        <v>3133</v>
      </c>
      <c r="J59" s="354">
        <v>3303</v>
      </c>
      <c r="K59" s="354">
        <f t="shared" si="1"/>
        <v>332</v>
      </c>
      <c r="L59" s="352">
        <v>40468</v>
      </c>
      <c r="M59" s="368">
        <v>1135.6400000000001</v>
      </c>
    </row>
    <row r="60" spans="1:13">
      <c r="A60" s="326">
        <v>70</v>
      </c>
      <c r="B60" s="317">
        <v>56</v>
      </c>
      <c r="C60" s="317">
        <v>7</v>
      </c>
      <c r="D60" s="331" t="s">
        <v>45</v>
      </c>
      <c r="E60" s="345" t="s">
        <v>184</v>
      </c>
      <c r="F60" s="331" t="s">
        <v>108</v>
      </c>
      <c r="G60" s="329">
        <v>53647</v>
      </c>
      <c r="H60" s="330">
        <v>48061</v>
      </c>
      <c r="I60" s="354">
        <v>2167</v>
      </c>
      <c r="J60" s="354">
        <v>3274</v>
      </c>
      <c r="K60" s="354">
        <f t="shared" si="1"/>
        <v>145</v>
      </c>
      <c r="L60" s="352">
        <v>37264</v>
      </c>
      <c r="M60" s="368">
        <v>935.99599999999998</v>
      </c>
    </row>
    <row r="61" spans="1:13">
      <c r="A61" s="326">
        <v>78</v>
      </c>
      <c r="B61" s="334">
        <v>57</v>
      </c>
      <c r="C61" s="334">
        <v>7</v>
      </c>
      <c r="D61" s="335" t="s">
        <v>45</v>
      </c>
      <c r="E61" s="346" t="s">
        <v>191</v>
      </c>
      <c r="F61" s="335" t="s">
        <v>105</v>
      </c>
      <c r="G61" s="329">
        <v>47408</v>
      </c>
      <c r="H61" s="330">
        <v>42085</v>
      </c>
      <c r="I61" s="354">
        <v>1301</v>
      </c>
      <c r="J61" s="354">
        <v>3992</v>
      </c>
      <c r="K61" s="354">
        <f t="shared" si="1"/>
        <v>30</v>
      </c>
      <c r="L61" s="352">
        <v>35654</v>
      </c>
      <c r="M61" s="368">
        <v>1287.1300000000001</v>
      </c>
    </row>
    <row r="62" spans="1:13">
      <c r="A62" s="326">
        <v>80</v>
      </c>
      <c r="B62" s="334">
        <v>58</v>
      </c>
      <c r="C62" s="334">
        <v>7</v>
      </c>
      <c r="D62" s="335" t="s">
        <v>45</v>
      </c>
      <c r="E62" s="346" t="s">
        <v>193</v>
      </c>
      <c r="F62" s="335" t="s">
        <v>112</v>
      </c>
      <c r="G62" s="329">
        <v>51447</v>
      </c>
      <c r="H62" s="330">
        <v>46566</v>
      </c>
      <c r="I62" s="354">
        <v>1656</v>
      </c>
      <c r="J62" s="354">
        <v>2969</v>
      </c>
      <c r="K62" s="354">
        <f t="shared" si="1"/>
        <v>256</v>
      </c>
      <c r="L62" s="352">
        <v>35479</v>
      </c>
      <c r="M62" s="368">
        <v>1105.1300000000001</v>
      </c>
    </row>
    <row r="63" spans="1:13">
      <c r="A63" s="326">
        <v>31</v>
      </c>
      <c r="B63" s="317">
        <v>59</v>
      </c>
      <c r="C63" s="317">
        <v>7</v>
      </c>
      <c r="D63" s="331" t="s">
        <v>53</v>
      </c>
      <c r="E63" s="345" t="s">
        <v>209</v>
      </c>
      <c r="F63" s="331" t="s">
        <v>104</v>
      </c>
      <c r="G63" s="329">
        <v>34847</v>
      </c>
      <c r="H63" s="330">
        <v>31312</v>
      </c>
      <c r="I63" s="354">
        <v>1047</v>
      </c>
      <c r="J63" s="354">
        <v>2349</v>
      </c>
      <c r="K63" s="354">
        <f t="shared" si="1"/>
        <v>139</v>
      </c>
      <c r="L63" s="352">
        <v>29893</v>
      </c>
      <c r="M63" s="368">
        <v>1034.77</v>
      </c>
    </row>
    <row r="64" spans="1:13">
      <c r="A64" s="326">
        <v>63</v>
      </c>
      <c r="B64" s="317">
        <v>60</v>
      </c>
      <c r="C64" s="317">
        <v>8</v>
      </c>
      <c r="D64" s="331" t="s">
        <v>88</v>
      </c>
      <c r="E64" s="346" t="s">
        <v>177</v>
      </c>
      <c r="F64" s="331" t="s">
        <v>114</v>
      </c>
      <c r="G64" s="329">
        <v>76474</v>
      </c>
      <c r="H64" s="330">
        <v>68171</v>
      </c>
      <c r="I64" s="354">
        <v>3005</v>
      </c>
      <c r="J64" s="354">
        <v>5246</v>
      </c>
      <c r="K64" s="354">
        <f t="shared" si="1"/>
        <v>52</v>
      </c>
      <c r="L64" s="352">
        <v>36945</v>
      </c>
      <c r="M64" s="368">
        <v>1455.13</v>
      </c>
    </row>
    <row r="65" spans="1:13">
      <c r="A65" s="326">
        <v>23</v>
      </c>
      <c r="B65" s="317">
        <v>61</v>
      </c>
      <c r="C65" s="317">
        <v>8</v>
      </c>
      <c r="D65" s="331" t="s">
        <v>53</v>
      </c>
      <c r="E65" s="345" t="s">
        <v>202</v>
      </c>
      <c r="F65" s="331" t="s">
        <v>111</v>
      </c>
      <c r="G65" s="329">
        <v>55258</v>
      </c>
      <c r="H65" s="330">
        <v>46876</v>
      </c>
      <c r="I65" s="354">
        <v>2438</v>
      </c>
      <c r="J65" s="354">
        <v>4834</v>
      </c>
      <c r="K65" s="354">
        <f t="shared" si="1"/>
        <v>1110</v>
      </c>
      <c r="L65" s="352">
        <v>35545</v>
      </c>
      <c r="M65" s="368">
        <v>1208.0999999999999</v>
      </c>
    </row>
    <row r="66" spans="1:13">
      <c r="A66" s="326">
        <v>15</v>
      </c>
      <c r="B66" s="317">
        <v>62</v>
      </c>
      <c r="C66" s="317">
        <v>8</v>
      </c>
      <c r="D66" s="331" t="s">
        <v>55</v>
      </c>
      <c r="E66" s="346" t="s">
        <v>171</v>
      </c>
      <c r="F66" s="331" t="s">
        <v>107</v>
      </c>
      <c r="G66" s="329">
        <v>59324</v>
      </c>
      <c r="H66" s="330">
        <v>48369</v>
      </c>
      <c r="I66" s="354">
        <v>1379</v>
      </c>
      <c r="J66" s="354">
        <v>3565</v>
      </c>
      <c r="K66" s="354">
        <f t="shared" si="1"/>
        <v>6011</v>
      </c>
      <c r="L66" s="352">
        <v>35439</v>
      </c>
      <c r="M66" s="368">
        <v>1180.0899999999999</v>
      </c>
    </row>
    <row r="67" spans="1:13">
      <c r="A67" s="326">
        <v>38</v>
      </c>
      <c r="B67" s="317">
        <v>63</v>
      </c>
      <c r="C67" s="317">
        <v>8</v>
      </c>
      <c r="D67" s="331" t="s">
        <v>49</v>
      </c>
      <c r="E67" s="345" t="s">
        <v>223</v>
      </c>
      <c r="F67" s="331" t="s">
        <v>132</v>
      </c>
      <c r="G67" s="329">
        <v>64593</v>
      </c>
      <c r="H67" s="330">
        <v>53192</v>
      </c>
      <c r="I67" s="354">
        <v>3916</v>
      </c>
      <c r="J67" s="354">
        <v>6836</v>
      </c>
      <c r="K67" s="354">
        <f t="shared" si="1"/>
        <v>649</v>
      </c>
      <c r="L67" s="352">
        <v>40722</v>
      </c>
      <c r="M67" s="368">
        <v>2185.98</v>
      </c>
    </row>
    <row r="68" spans="1:13">
      <c r="A68" s="326">
        <v>44</v>
      </c>
      <c r="B68" s="317">
        <v>64</v>
      </c>
      <c r="C68" s="317">
        <v>8</v>
      </c>
      <c r="D68" s="331" t="s">
        <v>49</v>
      </c>
      <c r="E68" s="345" t="s">
        <v>228</v>
      </c>
      <c r="F68" s="331" t="s">
        <v>1160</v>
      </c>
      <c r="G68" s="329">
        <v>56878</v>
      </c>
      <c r="H68" s="330">
        <v>51555</v>
      </c>
      <c r="I68" s="354">
        <v>1323</v>
      </c>
      <c r="J68" s="354">
        <v>4000</v>
      </c>
      <c r="K68" s="354">
        <f t="shared" si="1"/>
        <v>0</v>
      </c>
      <c r="L68" s="352">
        <v>40308</v>
      </c>
      <c r="M68" s="368">
        <v>1292.048</v>
      </c>
    </row>
    <row r="69" spans="1:13">
      <c r="A69" s="326">
        <v>32</v>
      </c>
      <c r="B69" s="317">
        <v>65</v>
      </c>
      <c r="C69" s="317">
        <v>8</v>
      </c>
      <c r="D69" s="331" t="s">
        <v>53</v>
      </c>
      <c r="E69" s="345" t="s">
        <v>210</v>
      </c>
      <c r="F69" s="331" t="s">
        <v>115</v>
      </c>
      <c r="G69" s="329">
        <v>48447</v>
      </c>
      <c r="H69" s="330">
        <v>41578</v>
      </c>
      <c r="I69" s="354">
        <v>1615</v>
      </c>
      <c r="J69" s="354">
        <v>4754</v>
      </c>
      <c r="K69" s="354">
        <f t="shared" ref="K69:K92" si="2">G69-(H69+I69+J69)</f>
        <v>500</v>
      </c>
      <c r="L69" s="352">
        <v>39035</v>
      </c>
      <c r="M69" s="368">
        <v>1372.92</v>
      </c>
    </row>
    <row r="70" spans="1:13">
      <c r="A70" s="326">
        <v>65</v>
      </c>
      <c r="B70" s="336">
        <v>66</v>
      </c>
      <c r="C70" s="336">
        <v>9</v>
      </c>
      <c r="D70" s="337" t="s">
        <v>88</v>
      </c>
      <c r="E70" s="347" t="s">
        <v>179</v>
      </c>
      <c r="F70" s="337" t="s">
        <v>120</v>
      </c>
      <c r="G70" s="329">
        <v>89559</v>
      </c>
      <c r="H70" s="330">
        <v>80002</v>
      </c>
      <c r="I70" s="354">
        <v>2911</v>
      </c>
      <c r="J70" s="354">
        <v>6354</v>
      </c>
      <c r="K70" s="354">
        <f t="shared" si="2"/>
        <v>292</v>
      </c>
      <c r="L70" s="352">
        <v>38660</v>
      </c>
      <c r="M70" s="368">
        <v>1894.71</v>
      </c>
    </row>
    <row r="71" spans="1:13">
      <c r="A71" s="326">
        <v>16</v>
      </c>
      <c r="B71" s="317">
        <v>67</v>
      </c>
      <c r="C71" s="317">
        <v>9</v>
      </c>
      <c r="D71" s="331" t="s">
        <v>55</v>
      </c>
      <c r="E71" s="346" t="s">
        <v>172</v>
      </c>
      <c r="F71" s="331" t="s">
        <v>117</v>
      </c>
      <c r="G71" s="329">
        <v>70390</v>
      </c>
      <c r="H71" s="330">
        <v>52362</v>
      </c>
      <c r="I71" s="354">
        <v>1800</v>
      </c>
      <c r="J71" s="354">
        <v>5776</v>
      </c>
      <c r="K71" s="354">
        <f t="shared" si="2"/>
        <v>10452</v>
      </c>
      <c r="L71" s="352">
        <v>32418</v>
      </c>
      <c r="M71" s="368">
        <v>830.28200000000004</v>
      </c>
    </row>
    <row r="72" spans="1:13">
      <c r="A72" s="326">
        <v>39</v>
      </c>
      <c r="B72" s="317">
        <v>68</v>
      </c>
      <c r="C72" s="317">
        <v>9</v>
      </c>
      <c r="D72" s="331" t="s">
        <v>49</v>
      </c>
      <c r="E72" s="345" t="s">
        <v>224</v>
      </c>
      <c r="F72" s="331" t="s">
        <v>116</v>
      </c>
      <c r="G72" s="329">
        <v>44423</v>
      </c>
      <c r="H72" s="330">
        <v>37049</v>
      </c>
      <c r="I72" s="354">
        <v>2726</v>
      </c>
      <c r="J72" s="354">
        <v>4476</v>
      </c>
      <c r="K72" s="354">
        <f t="shared" si="2"/>
        <v>172</v>
      </c>
      <c r="L72" s="352">
        <v>37011</v>
      </c>
      <c r="M72" s="368">
        <v>2502.11</v>
      </c>
    </row>
    <row r="73" spans="1:13">
      <c r="A73" s="326">
        <v>45</v>
      </c>
      <c r="B73" s="317">
        <v>69</v>
      </c>
      <c r="C73" s="317">
        <v>9</v>
      </c>
      <c r="D73" s="331" t="s">
        <v>49</v>
      </c>
      <c r="E73" s="345" t="s">
        <v>229</v>
      </c>
      <c r="F73" s="331" t="s">
        <v>118</v>
      </c>
      <c r="G73" s="329">
        <v>59423</v>
      </c>
      <c r="H73" s="330">
        <v>51558</v>
      </c>
      <c r="I73" s="354">
        <v>1951</v>
      </c>
      <c r="J73" s="354">
        <v>5711</v>
      </c>
      <c r="K73" s="354">
        <f t="shared" si="2"/>
        <v>203</v>
      </c>
      <c r="L73" s="352">
        <v>47626</v>
      </c>
      <c r="M73" s="368">
        <v>581.072</v>
      </c>
    </row>
    <row r="74" spans="1:13">
      <c r="A74" s="326">
        <v>8</v>
      </c>
      <c r="B74" s="317">
        <v>70</v>
      </c>
      <c r="C74" s="317">
        <v>9</v>
      </c>
      <c r="D74" s="331" t="s">
        <v>51</v>
      </c>
      <c r="E74" s="345" t="s">
        <v>242</v>
      </c>
      <c r="F74" s="331" t="s">
        <v>113</v>
      </c>
      <c r="G74" s="329">
        <v>58073</v>
      </c>
      <c r="H74" s="330">
        <v>52422</v>
      </c>
      <c r="I74" s="354">
        <v>1322</v>
      </c>
      <c r="J74" s="354">
        <v>4149</v>
      </c>
      <c r="K74" s="354">
        <f t="shared" si="2"/>
        <v>180</v>
      </c>
      <c r="L74" s="352">
        <v>51050</v>
      </c>
      <c r="M74" s="368">
        <v>1250.8499999999999</v>
      </c>
    </row>
    <row r="75" spans="1:13">
      <c r="A75" s="326">
        <v>74</v>
      </c>
      <c r="B75" s="317">
        <v>71</v>
      </c>
      <c r="C75" s="317">
        <v>10</v>
      </c>
      <c r="D75" s="331" t="s">
        <v>45</v>
      </c>
      <c r="E75" s="345" t="s">
        <v>187</v>
      </c>
      <c r="F75" s="331" t="s">
        <v>123</v>
      </c>
      <c r="G75" s="329">
        <v>100652</v>
      </c>
      <c r="H75" s="330">
        <v>89783</v>
      </c>
      <c r="I75" s="354">
        <v>4714</v>
      </c>
      <c r="J75" s="354">
        <v>5997</v>
      </c>
      <c r="K75" s="354">
        <f t="shared" si="2"/>
        <v>158</v>
      </c>
      <c r="L75" s="352">
        <v>59270</v>
      </c>
      <c r="M75" s="368">
        <v>4598.5200000000004</v>
      </c>
    </row>
    <row r="76" spans="1:13">
      <c r="A76" s="326">
        <v>79</v>
      </c>
      <c r="B76" s="334">
        <v>72</v>
      </c>
      <c r="C76" s="334">
        <v>10</v>
      </c>
      <c r="D76" s="335" t="s">
        <v>45</v>
      </c>
      <c r="E76" s="346" t="s">
        <v>192</v>
      </c>
      <c r="F76" s="335" t="s">
        <v>124</v>
      </c>
      <c r="G76" s="329">
        <v>95225</v>
      </c>
      <c r="H76" s="330">
        <v>84895</v>
      </c>
      <c r="I76" s="354">
        <v>4255</v>
      </c>
      <c r="J76" s="354">
        <v>6043</v>
      </c>
      <c r="K76" s="354">
        <f t="shared" si="2"/>
        <v>32</v>
      </c>
      <c r="L76" s="352">
        <v>73843</v>
      </c>
      <c r="M76" s="368">
        <v>5267.88</v>
      </c>
    </row>
    <row r="77" spans="1:13">
      <c r="A77" s="326">
        <v>81</v>
      </c>
      <c r="B77" s="338">
        <v>73</v>
      </c>
      <c r="C77" s="338">
        <v>10</v>
      </c>
      <c r="D77" s="339" t="s">
        <v>45</v>
      </c>
      <c r="E77" s="348" t="s">
        <v>194</v>
      </c>
      <c r="F77" s="339" t="s">
        <v>121</v>
      </c>
      <c r="G77" s="329">
        <v>97216</v>
      </c>
      <c r="H77" s="330">
        <v>86888</v>
      </c>
      <c r="I77" s="354">
        <v>4744</v>
      </c>
      <c r="J77" s="354">
        <v>5584</v>
      </c>
      <c r="K77" s="354">
        <f t="shared" si="2"/>
        <v>0</v>
      </c>
      <c r="L77" s="352">
        <v>57441</v>
      </c>
      <c r="M77" s="368">
        <v>2797.5</v>
      </c>
    </row>
    <row r="78" spans="1:13">
      <c r="A78" s="326">
        <v>28</v>
      </c>
      <c r="B78" s="317">
        <v>74</v>
      </c>
      <c r="C78" s="317">
        <v>10</v>
      </c>
      <c r="D78" s="331" t="s">
        <v>53</v>
      </c>
      <c r="E78" s="345" t="s">
        <v>206</v>
      </c>
      <c r="F78" s="331" t="s">
        <v>122</v>
      </c>
      <c r="G78" s="329">
        <v>97739</v>
      </c>
      <c r="H78" s="330">
        <v>84354</v>
      </c>
      <c r="I78" s="354">
        <v>4964</v>
      </c>
      <c r="J78" s="354">
        <v>7989</v>
      </c>
      <c r="K78" s="354">
        <f t="shared" si="2"/>
        <v>432</v>
      </c>
      <c r="L78" s="352">
        <v>57048</v>
      </c>
      <c r="M78" s="368">
        <v>3090.23</v>
      </c>
    </row>
    <row r="79" spans="1:13">
      <c r="A79" s="326">
        <v>54</v>
      </c>
      <c r="B79" s="317">
        <v>75</v>
      </c>
      <c r="C79" s="317">
        <v>10</v>
      </c>
      <c r="D79" s="331" t="s">
        <v>47</v>
      </c>
      <c r="E79" s="345" t="s">
        <v>214</v>
      </c>
      <c r="F79" s="331" t="s">
        <v>119</v>
      </c>
      <c r="G79" s="329">
        <v>84762</v>
      </c>
      <c r="H79" s="330">
        <v>58279</v>
      </c>
      <c r="I79" s="354">
        <v>2765</v>
      </c>
      <c r="J79" s="354">
        <v>6160</v>
      </c>
      <c r="K79" s="354">
        <f t="shared" si="2"/>
        <v>17558</v>
      </c>
      <c r="L79" s="352">
        <v>47208</v>
      </c>
      <c r="M79" s="368">
        <v>2641.65</v>
      </c>
    </row>
    <row r="80" spans="1:13">
      <c r="A80" s="326">
        <v>86</v>
      </c>
      <c r="B80" s="317">
        <v>76</v>
      </c>
      <c r="C80" s="317">
        <v>10</v>
      </c>
      <c r="D80" s="331" t="s">
        <v>45</v>
      </c>
      <c r="E80" s="345" t="s">
        <v>199</v>
      </c>
      <c r="F80" s="331" t="s">
        <v>125</v>
      </c>
      <c r="G80" s="329">
        <v>106953</v>
      </c>
      <c r="H80" s="330">
        <v>96461</v>
      </c>
      <c r="I80" s="354">
        <v>4113</v>
      </c>
      <c r="J80" s="354">
        <v>6122</v>
      </c>
      <c r="K80" s="354">
        <f t="shared" si="2"/>
        <v>257</v>
      </c>
      <c r="L80" s="352">
        <v>82222</v>
      </c>
      <c r="M80" s="368">
        <v>3866.83</v>
      </c>
    </row>
    <row r="81" spans="1:13">
      <c r="A81" s="326">
        <v>11</v>
      </c>
      <c r="B81" s="317">
        <v>77</v>
      </c>
      <c r="C81" s="317">
        <v>10</v>
      </c>
      <c r="D81" s="331" t="s">
        <v>51</v>
      </c>
      <c r="E81" s="345" t="s">
        <v>245</v>
      </c>
      <c r="F81" s="331" t="s">
        <v>102</v>
      </c>
      <c r="G81" s="329">
        <v>68837</v>
      </c>
      <c r="H81" s="330">
        <v>59262</v>
      </c>
      <c r="I81" s="354">
        <v>2527</v>
      </c>
      <c r="J81" s="354">
        <v>6163</v>
      </c>
      <c r="K81" s="354">
        <f t="shared" si="2"/>
        <v>885</v>
      </c>
      <c r="L81" s="352">
        <v>55432</v>
      </c>
      <c r="M81" s="368">
        <v>4221.4399999999996</v>
      </c>
    </row>
    <row r="82" spans="1:13">
      <c r="A82" s="326">
        <v>71</v>
      </c>
      <c r="B82" s="317">
        <v>78</v>
      </c>
      <c r="C82" s="317">
        <v>11</v>
      </c>
      <c r="D82" s="331" t="s">
        <v>45</v>
      </c>
      <c r="E82" s="345" t="s">
        <v>185</v>
      </c>
      <c r="F82" s="331" t="s">
        <v>127</v>
      </c>
      <c r="G82" s="329">
        <v>98026</v>
      </c>
      <c r="H82" s="330">
        <v>81488</v>
      </c>
      <c r="I82" s="378">
        <v>7224</v>
      </c>
      <c r="J82" s="354">
        <v>8865</v>
      </c>
      <c r="K82" s="354">
        <f t="shared" si="2"/>
        <v>449</v>
      </c>
      <c r="L82" s="352">
        <v>91335</v>
      </c>
      <c r="M82" s="368">
        <v>8965.85</v>
      </c>
    </row>
    <row r="83" spans="1:13">
      <c r="A83" s="326">
        <v>13</v>
      </c>
      <c r="B83" s="317">
        <v>79</v>
      </c>
      <c r="C83" s="317">
        <v>11</v>
      </c>
      <c r="D83" s="331" t="s">
        <v>55</v>
      </c>
      <c r="E83" s="346" t="s">
        <v>169</v>
      </c>
      <c r="F83" s="331" t="s">
        <v>55</v>
      </c>
      <c r="G83" s="329">
        <v>91669</v>
      </c>
      <c r="H83" s="330">
        <v>75260</v>
      </c>
      <c r="I83" s="354">
        <v>8631</v>
      </c>
      <c r="J83" s="354">
        <v>7778</v>
      </c>
      <c r="K83" s="354">
        <f t="shared" si="2"/>
        <v>0</v>
      </c>
      <c r="L83" s="352">
        <v>81946</v>
      </c>
      <c r="M83" s="368">
        <v>8535.4500000000007</v>
      </c>
    </row>
    <row r="84" spans="1:13">
      <c r="A84" s="326">
        <v>42</v>
      </c>
      <c r="B84" s="317">
        <v>80</v>
      </c>
      <c r="C84" s="317">
        <v>11</v>
      </c>
      <c r="D84" s="331" t="s">
        <v>49</v>
      </c>
      <c r="E84" s="345" t="s">
        <v>226</v>
      </c>
      <c r="F84" s="331" t="s">
        <v>126</v>
      </c>
      <c r="G84" s="329">
        <v>102663</v>
      </c>
      <c r="H84" s="330">
        <v>90907</v>
      </c>
      <c r="I84" s="354">
        <v>3419</v>
      </c>
      <c r="J84" s="354">
        <v>8268</v>
      </c>
      <c r="K84" s="354">
        <f t="shared" si="2"/>
        <v>69</v>
      </c>
      <c r="L84" s="352">
        <v>75206</v>
      </c>
      <c r="M84" s="368">
        <v>7883.51</v>
      </c>
    </row>
    <row r="85" spans="1:13">
      <c r="A85" s="326">
        <v>57</v>
      </c>
      <c r="B85" s="317">
        <v>81</v>
      </c>
      <c r="C85" s="317">
        <v>11</v>
      </c>
      <c r="D85" s="331" t="s">
        <v>47</v>
      </c>
      <c r="E85" s="345" t="s">
        <v>217</v>
      </c>
      <c r="F85" s="331" t="s">
        <v>129</v>
      </c>
      <c r="G85" s="329">
        <v>73727</v>
      </c>
      <c r="H85" s="330">
        <v>61551</v>
      </c>
      <c r="I85" s="354">
        <v>4095</v>
      </c>
      <c r="J85" s="354">
        <v>6572</v>
      </c>
      <c r="K85" s="354">
        <f t="shared" si="2"/>
        <v>1509</v>
      </c>
      <c r="L85" s="352">
        <v>69564</v>
      </c>
      <c r="M85" s="368">
        <v>7302.16</v>
      </c>
    </row>
    <row r="86" spans="1:13">
      <c r="A86" s="326">
        <v>51</v>
      </c>
      <c r="B86" s="317">
        <v>82</v>
      </c>
      <c r="C86" s="317">
        <v>11</v>
      </c>
      <c r="D86" s="331" t="s">
        <v>49</v>
      </c>
      <c r="E86" s="345" t="s">
        <v>234</v>
      </c>
      <c r="F86" s="331" t="s">
        <v>128</v>
      </c>
      <c r="G86" s="329">
        <v>128049</v>
      </c>
      <c r="H86" s="330">
        <v>111722</v>
      </c>
      <c r="I86" s="354">
        <v>5794</v>
      </c>
      <c r="J86" s="354">
        <v>9874</v>
      </c>
      <c r="K86" s="354">
        <f t="shared" si="2"/>
        <v>659</v>
      </c>
      <c r="L86" s="352">
        <v>94191</v>
      </c>
      <c r="M86" s="368">
        <v>6742.99</v>
      </c>
    </row>
    <row r="87" spans="1:13">
      <c r="A87" s="326">
        <v>62</v>
      </c>
      <c r="B87" s="317">
        <v>83</v>
      </c>
      <c r="C87" s="317">
        <v>12</v>
      </c>
      <c r="D87" s="331" t="s">
        <v>88</v>
      </c>
      <c r="E87" s="346" t="s">
        <v>176</v>
      </c>
      <c r="F87" s="331" t="s">
        <v>88</v>
      </c>
      <c r="G87" s="329">
        <v>127638</v>
      </c>
      <c r="H87" s="330">
        <v>101007</v>
      </c>
      <c r="I87" s="354">
        <v>11342</v>
      </c>
      <c r="J87" s="354">
        <v>11255</v>
      </c>
      <c r="K87" s="354">
        <f t="shared" si="2"/>
        <v>4034</v>
      </c>
      <c r="L87" s="352">
        <v>86064</v>
      </c>
      <c r="M87" s="368">
        <v>9197.5</v>
      </c>
    </row>
    <row r="88" spans="1:13">
      <c r="A88" s="326">
        <v>21</v>
      </c>
      <c r="B88" s="317">
        <v>84</v>
      </c>
      <c r="C88" s="317">
        <v>12</v>
      </c>
      <c r="D88" s="331" t="s">
        <v>53</v>
      </c>
      <c r="E88" s="345" t="s">
        <v>200</v>
      </c>
      <c r="F88" s="331" t="s">
        <v>53</v>
      </c>
      <c r="G88" s="329">
        <v>111186</v>
      </c>
      <c r="H88" s="330">
        <v>92396</v>
      </c>
      <c r="I88" s="354">
        <v>6534</v>
      </c>
      <c r="J88" s="354">
        <v>12256</v>
      </c>
      <c r="K88" s="354">
        <f t="shared" si="2"/>
        <v>0</v>
      </c>
      <c r="L88" s="352">
        <v>120923</v>
      </c>
      <c r="M88" s="368">
        <v>17744.7</v>
      </c>
    </row>
    <row r="89" spans="1:13">
      <c r="A89" s="326">
        <v>53</v>
      </c>
      <c r="B89" s="317">
        <v>85</v>
      </c>
      <c r="C89" s="317">
        <v>12</v>
      </c>
      <c r="D89" s="331" t="s">
        <v>47</v>
      </c>
      <c r="E89" s="345" t="s">
        <v>213</v>
      </c>
      <c r="F89" s="331" t="s">
        <v>47</v>
      </c>
      <c r="G89" s="329">
        <v>144293</v>
      </c>
      <c r="H89" s="330">
        <v>111792</v>
      </c>
      <c r="I89" s="354">
        <v>17478</v>
      </c>
      <c r="J89" s="354">
        <v>15023</v>
      </c>
      <c r="K89" s="354">
        <f t="shared" si="2"/>
        <v>0</v>
      </c>
      <c r="L89" s="352">
        <v>125944</v>
      </c>
      <c r="M89" s="368">
        <v>16033.2</v>
      </c>
    </row>
    <row r="90" spans="1:13">
      <c r="A90" s="326">
        <v>1</v>
      </c>
      <c r="B90" s="317">
        <v>86</v>
      </c>
      <c r="C90" s="317">
        <v>12</v>
      </c>
      <c r="D90" s="331" t="s">
        <v>51</v>
      </c>
      <c r="E90" s="345" t="s">
        <v>236</v>
      </c>
      <c r="F90" s="331" t="s">
        <v>51</v>
      </c>
      <c r="G90" s="329">
        <v>121032</v>
      </c>
      <c r="H90" s="330">
        <v>106257</v>
      </c>
      <c r="I90" s="354">
        <v>6392</v>
      </c>
      <c r="J90" s="354">
        <v>8383</v>
      </c>
      <c r="K90" s="354">
        <f t="shared" si="2"/>
        <v>0</v>
      </c>
      <c r="L90" s="352">
        <v>106820</v>
      </c>
      <c r="M90" s="368">
        <v>9963.99</v>
      </c>
    </row>
    <row r="91" spans="1:13">
      <c r="A91" s="326">
        <v>68</v>
      </c>
      <c r="B91" s="317">
        <v>87</v>
      </c>
      <c r="C91" s="317">
        <v>13</v>
      </c>
      <c r="D91" s="331" t="s">
        <v>45</v>
      </c>
      <c r="E91" s="345">
        <v>10671</v>
      </c>
      <c r="F91" s="331" t="s">
        <v>45</v>
      </c>
      <c r="G91" s="329">
        <v>422536</v>
      </c>
      <c r="H91" s="330">
        <v>260627</v>
      </c>
      <c r="I91" s="354">
        <v>55026</v>
      </c>
      <c r="J91" s="354">
        <v>52150</v>
      </c>
      <c r="K91" s="354">
        <f t="shared" si="2"/>
        <v>54733</v>
      </c>
      <c r="L91" s="352">
        <v>281855</v>
      </c>
      <c r="M91" s="368">
        <v>52646</v>
      </c>
    </row>
    <row r="92" spans="1:13">
      <c r="A92" s="326">
        <v>35</v>
      </c>
      <c r="B92" s="317">
        <v>88</v>
      </c>
      <c r="C92" s="317">
        <v>13</v>
      </c>
      <c r="D92" s="331" t="s">
        <v>49</v>
      </c>
      <c r="E92" s="345" t="s">
        <v>220</v>
      </c>
      <c r="F92" s="331" t="s">
        <v>49</v>
      </c>
      <c r="G92" s="329">
        <v>201159</v>
      </c>
      <c r="H92" s="340">
        <v>144787</v>
      </c>
      <c r="I92" s="359">
        <v>24166</v>
      </c>
      <c r="J92" s="354">
        <v>22663</v>
      </c>
      <c r="K92" s="354">
        <f t="shared" si="2"/>
        <v>9543</v>
      </c>
      <c r="L92" s="352">
        <v>241838</v>
      </c>
      <c r="M92" s="368">
        <v>30195.8</v>
      </c>
    </row>
    <row r="93" spans="1:13" ht="27.6" customHeight="1">
      <c r="A93" s="350" t="s">
        <v>1161</v>
      </c>
      <c r="B93" s="350"/>
      <c r="C93" s="350"/>
      <c r="D93" s="350"/>
      <c r="E93" s="350"/>
      <c r="F93" s="350"/>
      <c r="G93" s="318"/>
      <c r="H93" s="302"/>
      <c r="I93" s="355"/>
      <c r="J93" s="354"/>
      <c r="K93" s="354"/>
      <c r="L93" s="353">
        <f>SUM(L5:L92)</f>
        <v>3601246</v>
      </c>
      <c r="M93" s="370">
        <f>SUM(M5:M92)</f>
        <v>256914.21599999996</v>
      </c>
    </row>
    <row r="94" spans="1:13">
      <c r="A94" s="351" t="s">
        <v>1354</v>
      </c>
      <c r="B94" s="351"/>
      <c r="C94" s="351"/>
      <c r="D94" s="351"/>
      <c r="E94" s="351"/>
      <c r="F94" s="351"/>
      <c r="G94" s="351"/>
      <c r="H94" s="351"/>
      <c r="I94" s="360"/>
      <c r="J94" s="375"/>
      <c r="K94" s="375"/>
      <c r="L94" s="351"/>
      <c r="M94" s="371"/>
    </row>
  </sheetData>
  <autoFilter ref="A4:M94" xr:uid="{00000000-0009-0000-0000-000003000000}">
    <sortState xmlns:xlrd2="http://schemas.microsoft.com/office/spreadsheetml/2017/richdata2" ref="A6:M94">
      <sortCondition ref="B4:B94"/>
    </sortState>
  </autoFilter>
  <mergeCells count="9">
    <mergeCell ref="B1:M1"/>
    <mergeCell ref="A2:F2"/>
    <mergeCell ref="G3:K3"/>
    <mergeCell ref="A3:A4"/>
    <mergeCell ref="B3:B4"/>
    <mergeCell ref="C3:C4"/>
    <mergeCell ref="D3:D4"/>
    <mergeCell ref="E3:E4"/>
    <mergeCell ref="F3:F4"/>
  </mergeCells>
  <phoneticPr fontId="55" type="noConversion"/>
  <hyperlinks>
    <hyperlink ref="M2" r:id="rId1" xr:uid="{00000000-0004-0000-0300-000000000000}"/>
  </hyperlinks>
  <pageMargins left="0.70866141732283472" right="0.51181102362204722" top="0.35433070866141736" bottom="0.15748031496062992" header="0.31496062992125984" footer="0.31496062992125984"/>
  <pageSetup paperSize="9" scale="58" orientation="landscape" r:id="rId2"/>
  <rowBreaks count="1" manualBreakCount="1">
    <brk id="6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546"/>
  <sheetViews>
    <sheetView topLeftCell="A460" zoomScale="50" zoomScaleNormal="50" workbookViewId="0">
      <pane xSplit="3" topLeftCell="D1" activePane="topRight" state="frozen"/>
      <selection pane="topRight" activeCell="G550" sqref="G550"/>
    </sheetView>
  </sheetViews>
  <sheetFormatPr defaultColWidth="8.6640625" defaultRowHeight="25.95" customHeight="1"/>
  <cols>
    <col min="1" max="1" width="8.109375" style="114" customWidth="1"/>
    <col min="2" max="2" width="20.88671875" style="114" customWidth="1"/>
    <col min="3" max="3" width="71.6640625" style="114" customWidth="1"/>
    <col min="4" max="4" width="17.88671875" style="114" customWidth="1"/>
    <col min="5" max="5" width="15.5546875" style="114" customWidth="1"/>
    <col min="6" max="37" width="16.33203125" style="114" customWidth="1"/>
    <col min="38" max="38" width="19.88671875" style="114" customWidth="1"/>
    <col min="39" max="70" width="16.33203125" style="114" customWidth="1"/>
    <col min="71" max="71" width="18.6640625" style="114" customWidth="1"/>
    <col min="72" max="90" width="16.33203125" style="114" customWidth="1"/>
    <col min="91" max="91" width="21.88671875" style="114" customWidth="1"/>
    <col min="92" max="16384" width="8.6640625" style="114"/>
  </cols>
  <sheetData>
    <row r="1" spans="1:91" ht="25.95" customHeight="1">
      <c r="D1" s="115" t="s">
        <v>51</v>
      </c>
      <c r="E1" s="115" t="s">
        <v>51</v>
      </c>
      <c r="F1" s="115" t="s">
        <v>51</v>
      </c>
      <c r="G1" s="115" t="s">
        <v>51</v>
      </c>
      <c r="H1" s="115" t="s">
        <v>51</v>
      </c>
      <c r="I1" s="115" t="s">
        <v>51</v>
      </c>
      <c r="J1" s="115" t="s">
        <v>51</v>
      </c>
      <c r="K1" s="115" t="s">
        <v>51</v>
      </c>
      <c r="L1" s="115" t="s">
        <v>51</v>
      </c>
      <c r="M1" s="115" t="s">
        <v>51</v>
      </c>
      <c r="N1" s="115" t="s">
        <v>51</v>
      </c>
      <c r="O1" s="115" t="s">
        <v>51</v>
      </c>
      <c r="P1" s="115" t="s">
        <v>55</v>
      </c>
      <c r="Q1" s="115" t="s">
        <v>55</v>
      </c>
      <c r="R1" s="115" t="s">
        <v>55</v>
      </c>
      <c r="S1" s="115" t="s">
        <v>55</v>
      </c>
      <c r="T1" s="115" t="s">
        <v>55</v>
      </c>
      <c r="U1" s="115" t="s">
        <v>55</v>
      </c>
      <c r="V1" s="115" t="s">
        <v>55</v>
      </c>
      <c r="W1" s="115" t="s">
        <v>55</v>
      </c>
      <c r="X1" s="115" t="s">
        <v>53</v>
      </c>
      <c r="Y1" s="115" t="s">
        <v>53</v>
      </c>
      <c r="Z1" s="115" t="s">
        <v>53</v>
      </c>
      <c r="AA1" s="115" t="s">
        <v>53</v>
      </c>
      <c r="AB1" s="115" t="s">
        <v>53</v>
      </c>
      <c r="AC1" s="115" t="s">
        <v>53</v>
      </c>
      <c r="AD1" s="115" t="s">
        <v>53</v>
      </c>
      <c r="AE1" s="115" t="s">
        <v>53</v>
      </c>
      <c r="AF1" s="115" t="s">
        <v>53</v>
      </c>
      <c r="AG1" s="115" t="s">
        <v>53</v>
      </c>
      <c r="AH1" s="115" t="s">
        <v>53</v>
      </c>
      <c r="AI1" s="115" t="s">
        <v>53</v>
      </c>
      <c r="AJ1" s="115" t="s">
        <v>53</v>
      </c>
      <c r="AK1" s="115" t="s">
        <v>53</v>
      </c>
      <c r="AL1" s="115" t="s">
        <v>49</v>
      </c>
      <c r="AM1" s="115" t="s">
        <v>49</v>
      </c>
      <c r="AN1" s="115" t="s">
        <v>49</v>
      </c>
      <c r="AO1" s="115" t="s">
        <v>49</v>
      </c>
      <c r="AP1" s="115" t="s">
        <v>49</v>
      </c>
      <c r="AQ1" s="115" t="s">
        <v>49</v>
      </c>
      <c r="AR1" s="115" t="s">
        <v>49</v>
      </c>
      <c r="AS1" s="115" t="s">
        <v>49</v>
      </c>
      <c r="AT1" s="115" t="s">
        <v>49</v>
      </c>
      <c r="AU1" s="115" t="s">
        <v>49</v>
      </c>
      <c r="AV1" s="115" t="s">
        <v>49</v>
      </c>
      <c r="AW1" s="115" t="s">
        <v>49</v>
      </c>
      <c r="AX1" s="115" t="s">
        <v>49</v>
      </c>
      <c r="AY1" s="115" t="s">
        <v>49</v>
      </c>
      <c r="AZ1" s="115" t="s">
        <v>49</v>
      </c>
      <c r="BA1" s="115" t="s">
        <v>49</v>
      </c>
      <c r="BB1" s="115" t="s">
        <v>49</v>
      </c>
      <c r="BC1" s="115" t="s">
        <v>49</v>
      </c>
      <c r="BD1" s="115" t="s">
        <v>47</v>
      </c>
      <c r="BE1" s="115" t="s">
        <v>47</v>
      </c>
      <c r="BF1" s="115" t="s">
        <v>47</v>
      </c>
      <c r="BG1" s="115" t="s">
        <v>47</v>
      </c>
      <c r="BH1" s="115" t="s">
        <v>47</v>
      </c>
      <c r="BI1" s="115" t="s">
        <v>47</v>
      </c>
      <c r="BJ1" s="115" t="s">
        <v>47</v>
      </c>
      <c r="BK1" s="115" t="s">
        <v>47</v>
      </c>
      <c r="BL1" s="115" t="s">
        <v>47</v>
      </c>
      <c r="BM1" s="115" t="s">
        <v>88</v>
      </c>
      <c r="BN1" s="115" t="s">
        <v>88</v>
      </c>
      <c r="BO1" s="115" t="s">
        <v>88</v>
      </c>
      <c r="BP1" s="115" t="s">
        <v>88</v>
      </c>
      <c r="BQ1" s="115" t="s">
        <v>88</v>
      </c>
      <c r="BR1" s="115" t="s">
        <v>88</v>
      </c>
      <c r="BS1" s="115" t="s">
        <v>45</v>
      </c>
      <c r="BT1" s="115" t="s">
        <v>45</v>
      </c>
      <c r="BU1" s="115" t="s">
        <v>45</v>
      </c>
      <c r="BV1" s="115" t="s">
        <v>45</v>
      </c>
      <c r="BW1" s="115" t="s">
        <v>45</v>
      </c>
      <c r="BX1" s="115" t="s">
        <v>45</v>
      </c>
      <c r="BY1" s="115" t="s">
        <v>45</v>
      </c>
      <c r="BZ1" s="115" t="s">
        <v>45</v>
      </c>
      <c r="CA1" s="115" t="s">
        <v>45</v>
      </c>
      <c r="CB1" s="115" t="s">
        <v>45</v>
      </c>
      <c r="CC1" s="115" t="s">
        <v>45</v>
      </c>
      <c r="CD1" s="115" t="s">
        <v>45</v>
      </c>
      <c r="CE1" s="115" t="s">
        <v>45</v>
      </c>
      <c r="CF1" s="115" t="s">
        <v>45</v>
      </c>
      <c r="CG1" s="115" t="s">
        <v>45</v>
      </c>
      <c r="CH1" s="115" t="s">
        <v>45</v>
      </c>
      <c r="CI1" s="115" t="s">
        <v>45</v>
      </c>
      <c r="CJ1" s="115" t="s">
        <v>45</v>
      </c>
      <c r="CK1" s="115" t="s">
        <v>45</v>
      </c>
      <c r="CL1" s="115" t="s">
        <v>45</v>
      </c>
      <c r="CM1" s="115" t="s">
        <v>45</v>
      </c>
    </row>
    <row r="2" spans="1:91" ht="25.95" customHeight="1">
      <c r="B2" s="116"/>
      <c r="C2" s="117"/>
      <c r="D2" s="115" t="s">
        <v>236</v>
      </c>
      <c r="E2" s="115" t="s">
        <v>237</v>
      </c>
      <c r="F2" s="115" t="s">
        <v>238</v>
      </c>
      <c r="G2" s="115" t="s">
        <v>239</v>
      </c>
      <c r="H2" s="115" t="s">
        <v>168</v>
      </c>
      <c r="I2" s="115" t="s">
        <v>240</v>
      </c>
      <c r="J2" s="115" t="s">
        <v>241</v>
      </c>
      <c r="K2" s="115" t="s">
        <v>242</v>
      </c>
      <c r="L2" s="115" t="s">
        <v>243</v>
      </c>
      <c r="M2" s="115" t="s">
        <v>244</v>
      </c>
      <c r="N2" s="115" t="s">
        <v>245</v>
      </c>
      <c r="O2" s="115" t="s">
        <v>162</v>
      </c>
      <c r="P2" s="115" t="s">
        <v>169</v>
      </c>
      <c r="Q2" s="115" t="s">
        <v>170</v>
      </c>
      <c r="R2" s="115" t="s">
        <v>171</v>
      </c>
      <c r="S2" s="115" t="s">
        <v>172</v>
      </c>
      <c r="T2" s="115" t="s">
        <v>173</v>
      </c>
      <c r="U2" s="115" t="s">
        <v>174</v>
      </c>
      <c r="V2" s="115" t="s">
        <v>175</v>
      </c>
      <c r="W2" s="115" t="s">
        <v>157</v>
      </c>
      <c r="X2" s="115" t="s">
        <v>200</v>
      </c>
      <c r="Y2" s="115" t="s">
        <v>201</v>
      </c>
      <c r="Z2" s="115" t="s">
        <v>202</v>
      </c>
      <c r="AA2" s="115" t="s">
        <v>203</v>
      </c>
      <c r="AB2" s="115" t="s">
        <v>159</v>
      </c>
      <c r="AC2" s="115" t="s">
        <v>204</v>
      </c>
      <c r="AD2" s="115" t="s">
        <v>205</v>
      </c>
      <c r="AE2" s="115" t="s">
        <v>206</v>
      </c>
      <c r="AF2" s="115" t="s">
        <v>207</v>
      </c>
      <c r="AG2" s="115" t="s">
        <v>208</v>
      </c>
      <c r="AH2" s="115" t="s">
        <v>209</v>
      </c>
      <c r="AI2" s="115" t="s">
        <v>210</v>
      </c>
      <c r="AJ2" s="115" t="s">
        <v>211</v>
      </c>
      <c r="AK2" s="115" t="s">
        <v>212</v>
      </c>
      <c r="AL2" s="115" t="s">
        <v>220</v>
      </c>
      <c r="AM2" s="115" t="s">
        <v>221</v>
      </c>
      <c r="AN2" s="115" t="s">
        <v>222</v>
      </c>
      <c r="AO2" s="115" t="s">
        <v>223</v>
      </c>
      <c r="AP2" s="115" t="s">
        <v>224</v>
      </c>
      <c r="AQ2" s="115" t="s">
        <v>225</v>
      </c>
      <c r="AR2" s="115" t="s">
        <v>161</v>
      </c>
      <c r="AS2" s="115" t="s">
        <v>226</v>
      </c>
      <c r="AT2" s="115" t="s">
        <v>227</v>
      </c>
      <c r="AU2" s="115" t="s">
        <v>228</v>
      </c>
      <c r="AV2" s="115" t="s">
        <v>229</v>
      </c>
      <c r="AW2" s="115" t="s">
        <v>230</v>
      </c>
      <c r="AX2" s="115" t="s">
        <v>167</v>
      </c>
      <c r="AY2" s="115" t="s">
        <v>231</v>
      </c>
      <c r="AZ2" s="115" t="s">
        <v>232</v>
      </c>
      <c r="BA2" s="115" t="s">
        <v>233</v>
      </c>
      <c r="BB2" s="115" t="s">
        <v>234</v>
      </c>
      <c r="BC2" s="115" t="s">
        <v>235</v>
      </c>
      <c r="BD2" s="115" t="s">
        <v>213</v>
      </c>
      <c r="BE2" s="115" t="s">
        <v>214</v>
      </c>
      <c r="BF2" s="115" t="s">
        <v>215</v>
      </c>
      <c r="BG2" s="115" t="s">
        <v>216</v>
      </c>
      <c r="BH2" s="115" t="s">
        <v>217</v>
      </c>
      <c r="BI2" s="115" t="s">
        <v>166</v>
      </c>
      <c r="BJ2" s="115" t="s">
        <v>160</v>
      </c>
      <c r="BK2" s="115" t="s">
        <v>218</v>
      </c>
      <c r="BL2" s="115" t="s">
        <v>219</v>
      </c>
      <c r="BM2" s="115" t="s">
        <v>176</v>
      </c>
      <c r="BN2" s="115" t="s">
        <v>177</v>
      </c>
      <c r="BO2" s="115" t="s">
        <v>178</v>
      </c>
      <c r="BP2" s="115" t="s">
        <v>179</v>
      </c>
      <c r="BQ2" s="115" t="s">
        <v>180</v>
      </c>
      <c r="BR2" s="115" t="s">
        <v>181</v>
      </c>
      <c r="BS2" s="115" t="s">
        <v>182</v>
      </c>
      <c r="BT2" s="115" t="s">
        <v>183</v>
      </c>
      <c r="BU2" s="115" t="s">
        <v>184</v>
      </c>
      <c r="BV2" s="115" t="s">
        <v>185</v>
      </c>
      <c r="BW2" s="115" t="s">
        <v>158</v>
      </c>
      <c r="BX2" s="115" t="s">
        <v>186</v>
      </c>
      <c r="BY2" s="115" t="s">
        <v>187</v>
      </c>
      <c r="BZ2" s="115" t="s">
        <v>188</v>
      </c>
      <c r="CA2" s="115" t="s">
        <v>189</v>
      </c>
      <c r="CB2" s="115" t="s">
        <v>190</v>
      </c>
      <c r="CC2" s="115" t="s">
        <v>191</v>
      </c>
      <c r="CD2" s="115" t="s">
        <v>192</v>
      </c>
      <c r="CE2" s="115" t="s">
        <v>193</v>
      </c>
      <c r="CF2" s="115" t="s">
        <v>194</v>
      </c>
      <c r="CG2" s="115" t="s">
        <v>195</v>
      </c>
      <c r="CH2" s="115" t="s">
        <v>196</v>
      </c>
      <c r="CI2" s="115" t="s">
        <v>197</v>
      </c>
      <c r="CJ2" s="115" t="s">
        <v>198</v>
      </c>
      <c r="CK2" s="115" t="s">
        <v>199</v>
      </c>
      <c r="CL2" s="115" t="s">
        <v>164</v>
      </c>
      <c r="CM2" s="115" t="s">
        <v>165</v>
      </c>
    </row>
    <row r="3" spans="1:91" ht="25.95" customHeight="1">
      <c r="B3" s="118" t="s">
        <v>292</v>
      </c>
      <c r="C3" s="118" t="s">
        <v>293</v>
      </c>
      <c r="D3" s="119" t="s">
        <v>370</v>
      </c>
      <c r="E3" s="119" t="s">
        <v>371</v>
      </c>
      <c r="F3" s="119" t="s">
        <v>372</v>
      </c>
      <c r="G3" s="119" t="s">
        <v>373</v>
      </c>
      <c r="H3" s="119" t="s">
        <v>374</v>
      </c>
      <c r="I3" s="119" t="s">
        <v>375</v>
      </c>
      <c r="J3" s="119" t="s">
        <v>376</v>
      </c>
      <c r="K3" s="119" t="s">
        <v>377</v>
      </c>
      <c r="L3" s="119" t="s">
        <v>378</v>
      </c>
      <c r="M3" s="119" t="s">
        <v>379</v>
      </c>
      <c r="N3" s="119" t="s">
        <v>380</v>
      </c>
      <c r="O3" s="119" t="s">
        <v>381</v>
      </c>
      <c r="P3" s="119" t="s">
        <v>294</v>
      </c>
      <c r="Q3" s="119" t="s">
        <v>295</v>
      </c>
      <c r="R3" s="119" t="s">
        <v>296</v>
      </c>
      <c r="S3" s="119" t="s">
        <v>297</v>
      </c>
      <c r="T3" s="119" t="s">
        <v>298</v>
      </c>
      <c r="U3" s="119" t="s">
        <v>299</v>
      </c>
      <c r="V3" s="119" t="s">
        <v>300</v>
      </c>
      <c r="W3" s="119" t="s">
        <v>301</v>
      </c>
      <c r="X3" s="119" t="s">
        <v>329</v>
      </c>
      <c r="Y3" s="119" t="s">
        <v>330</v>
      </c>
      <c r="Z3" s="119" t="s">
        <v>331</v>
      </c>
      <c r="AA3" s="119" t="s">
        <v>332</v>
      </c>
      <c r="AB3" s="119" t="s">
        <v>333</v>
      </c>
      <c r="AC3" s="119" t="s">
        <v>334</v>
      </c>
      <c r="AD3" s="119" t="s">
        <v>335</v>
      </c>
      <c r="AE3" s="119" t="s">
        <v>336</v>
      </c>
      <c r="AF3" s="119" t="s">
        <v>337</v>
      </c>
      <c r="AG3" s="119" t="s">
        <v>338</v>
      </c>
      <c r="AH3" s="119" t="s">
        <v>339</v>
      </c>
      <c r="AI3" s="119" t="s">
        <v>340</v>
      </c>
      <c r="AJ3" s="119" t="s">
        <v>341</v>
      </c>
      <c r="AK3" s="119" t="s">
        <v>342</v>
      </c>
      <c r="AL3" s="119" t="s">
        <v>352</v>
      </c>
      <c r="AM3" s="119" t="s">
        <v>353</v>
      </c>
      <c r="AN3" s="119" t="s">
        <v>354</v>
      </c>
      <c r="AO3" s="119" t="s">
        <v>355</v>
      </c>
      <c r="AP3" s="119" t="s">
        <v>356</v>
      </c>
      <c r="AQ3" s="119" t="s">
        <v>357</v>
      </c>
      <c r="AR3" s="119" t="s">
        <v>358</v>
      </c>
      <c r="AS3" s="119" t="s">
        <v>359</v>
      </c>
      <c r="AT3" s="119" t="s">
        <v>360</v>
      </c>
      <c r="AU3" s="119" t="s">
        <v>1352</v>
      </c>
      <c r="AV3" s="119" t="s">
        <v>362</v>
      </c>
      <c r="AW3" s="119" t="s">
        <v>1351</v>
      </c>
      <c r="AX3" s="119" t="s">
        <v>364</v>
      </c>
      <c r="AY3" s="119" t="s">
        <v>365</v>
      </c>
      <c r="AZ3" s="119" t="s">
        <v>366</v>
      </c>
      <c r="BA3" s="119" t="s">
        <v>367</v>
      </c>
      <c r="BB3" s="119" t="s">
        <v>368</v>
      </c>
      <c r="BC3" s="119" t="s">
        <v>369</v>
      </c>
      <c r="BD3" s="119" t="s">
        <v>343</v>
      </c>
      <c r="BE3" s="119" t="s">
        <v>344</v>
      </c>
      <c r="BF3" s="119" t="s">
        <v>345</v>
      </c>
      <c r="BG3" s="119" t="s">
        <v>346</v>
      </c>
      <c r="BH3" s="119" t="s">
        <v>347</v>
      </c>
      <c r="BI3" s="119" t="s">
        <v>348</v>
      </c>
      <c r="BJ3" s="119" t="s">
        <v>349</v>
      </c>
      <c r="BK3" s="119" t="s">
        <v>350</v>
      </c>
      <c r="BL3" s="119" t="s">
        <v>351</v>
      </c>
      <c r="BM3" s="119" t="s">
        <v>302</v>
      </c>
      <c r="BN3" s="119" t="s">
        <v>303</v>
      </c>
      <c r="BO3" s="119" t="s">
        <v>304</v>
      </c>
      <c r="BP3" s="119" t="s">
        <v>305</v>
      </c>
      <c r="BQ3" s="119" t="s">
        <v>306</v>
      </c>
      <c r="BR3" s="119" t="s">
        <v>307</v>
      </c>
      <c r="BS3" s="119" t="s">
        <v>308</v>
      </c>
      <c r="BT3" s="119" t="s">
        <v>309</v>
      </c>
      <c r="BU3" s="119" t="s">
        <v>310</v>
      </c>
      <c r="BV3" s="119" t="s">
        <v>311</v>
      </c>
      <c r="BW3" s="119" t="s">
        <v>312</v>
      </c>
      <c r="BX3" s="119" t="s">
        <v>313</v>
      </c>
      <c r="BY3" s="119" t="s">
        <v>314</v>
      </c>
      <c r="BZ3" s="119" t="s">
        <v>315</v>
      </c>
      <c r="CA3" s="119" t="s">
        <v>316</v>
      </c>
      <c r="CB3" s="119" t="s">
        <v>317</v>
      </c>
      <c r="CC3" s="119" t="s">
        <v>318</v>
      </c>
      <c r="CD3" s="119" t="s">
        <v>319</v>
      </c>
      <c r="CE3" s="119" t="s">
        <v>320</v>
      </c>
      <c r="CF3" s="119" t="s">
        <v>321</v>
      </c>
      <c r="CG3" s="119" t="s">
        <v>322</v>
      </c>
      <c r="CH3" s="119" t="s">
        <v>323</v>
      </c>
      <c r="CI3" s="119" t="s">
        <v>324</v>
      </c>
      <c r="CJ3" s="119" t="s">
        <v>325</v>
      </c>
      <c r="CK3" s="119" t="s">
        <v>326</v>
      </c>
      <c r="CL3" s="119" t="s">
        <v>327</v>
      </c>
      <c r="CM3" s="119" t="s">
        <v>328</v>
      </c>
    </row>
    <row r="4" spans="1:91" ht="49.2">
      <c r="A4" s="120"/>
      <c r="B4" s="220" t="s">
        <v>721</v>
      </c>
      <c r="C4" s="121" t="s">
        <v>1186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>
        <v>1496880</v>
      </c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</row>
    <row r="5" spans="1:91" ht="24.6">
      <c r="A5" s="120"/>
      <c r="B5" s="220" t="s">
        <v>722</v>
      </c>
      <c r="C5" s="121" t="s">
        <v>1187</v>
      </c>
      <c r="D5" s="184">
        <v>45652.480000000003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</row>
    <row r="6" spans="1:91" ht="24.6">
      <c r="A6" s="120"/>
      <c r="B6" s="220" t="s">
        <v>723</v>
      </c>
      <c r="C6" s="121" t="s">
        <v>382</v>
      </c>
      <c r="D6" s="184">
        <v>9200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>
        <v>30400</v>
      </c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>
        <v>1500</v>
      </c>
      <c r="BE6" s="184"/>
      <c r="BF6" s="184"/>
      <c r="BG6" s="184"/>
      <c r="BH6" s="184"/>
      <c r="BI6" s="184"/>
      <c r="BJ6" s="184"/>
      <c r="BK6" s="184"/>
      <c r="BL6" s="184"/>
      <c r="BM6" s="184">
        <v>4000</v>
      </c>
      <c r="BN6" s="184"/>
      <c r="BO6" s="184"/>
      <c r="BP6" s="184"/>
      <c r="BQ6" s="184"/>
      <c r="BR6" s="184"/>
      <c r="BS6" s="186"/>
      <c r="BT6" s="186"/>
      <c r="BU6" s="186"/>
      <c r="BV6" s="186"/>
      <c r="BW6" s="184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>
        <v>4927</v>
      </c>
      <c r="CI6" s="186"/>
      <c r="CJ6" s="186"/>
      <c r="CK6" s="186"/>
      <c r="CL6" s="186"/>
      <c r="CM6" s="186"/>
    </row>
    <row r="7" spans="1:91" ht="24.6">
      <c r="A7" s="120"/>
      <c r="B7" s="220" t="s">
        <v>724</v>
      </c>
      <c r="C7" s="121" t="s">
        <v>383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>
        <v>18000</v>
      </c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>
        <v>4500</v>
      </c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4"/>
      <c r="CG7" s="184"/>
      <c r="CH7" s="186"/>
      <c r="CI7" s="186"/>
      <c r="CJ7" s="186"/>
      <c r="CK7" s="186"/>
      <c r="CL7" s="184"/>
      <c r="CM7" s="184"/>
    </row>
    <row r="8" spans="1:91" ht="24.6">
      <c r="A8" s="120"/>
      <c r="B8" s="220" t="s">
        <v>725</v>
      </c>
      <c r="C8" s="121" t="s">
        <v>384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6">
        <v>71915</v>
      </c>
      <c r="BT8" s="186"/>
      <c r="BU8" s="186"/>
      <c r="BV8" s="186">
        <v>14300</v>
      </c>
      <c r="BW8" s="184"/>
      <c r="BX8" s="186"/>
      <c r="BY8" s="186"/>
      <c r="BZ8" s="186"/>
      <c r="CA8" s="186"/>
      <c r="CB8" s="186"/>
      <c r="CC8" s="186"/>
      <c r="CD8" s="186"/>
      <c r="CE8" s="186"/>
      <c r="CF8" s="184"/>
      <c r="CG8" s="184"/>
      <c r="CH8" s="186"/>
      <c r="CI8" s="186"/>
      <c r="CJ8" s="186"/>
      <c r="CK8" s="186"/>
      <c r="CL8" s="184"/>
      <c r="CM8" s="186"/>
    </row>
    <row r="9" spans="1:91" ht="24.6">
      <c r="A9" s="120"/>
      <c r="B9" s="220" t="s">
        <v>726</v>
      </c>
      <c r="C9" s="121" t="s">
        <v>385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>
        <v>379.32</v>
      </c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>
        <v>1978.24</v>
      </c>
      <c r="BJ9" s="184"/>
      <c r="BK9" s="184"/>
      <c r="BL9" s="184"/>
      <c r="BM9" s="184">
        <v>449.04</v>
      </c>
      <c r="BN9" s="184"/>
      <c r="BO9" s="184"/>
      <c r="BP9" s="184"/>
      <c r="BQ9" s="184"/>
      <c r="BR9" s="184"/>
      <c r="BS9" s="186"/>
      <c r="BT9" s="186"/>
      <c r="BU9" s="186"/>
      <c r="BV9" s="186">
        <v>313.45</v>
      </c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</row>
    <row r="10" spans="1:91" ht="24.6">
      <c r="A10" s="120"/>
      <c r="B10" s="220" t="s">
        <v>727</v>
      </c>
      <c r="C10" s="121" t="s">
        <v>386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6"/>
      <c r="BT10" s="186"/>
      <c r="BU10" s="186"/>
      <c r="BV10" s="186"/>
      <c r="BW10" s="184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</row>
    <row r="11" spans="1:91" ht="24.6">
      <c r="A11" s="120"/>
      <c r="B11" s="220" t="s">
        <v>728</v>
      </c>
      <c r="C11" s="121" t="s">
        <v>387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</row>
    <row r="12" spans="1:91" ht="24.6">
      <c r="A12" s="120"/>
      <c r="B12" s="220" t="s">
        <v>729</v>
      </c>
      <c r="C12" s="121" t="s">
        <v>388</v>
      </c>
      <c r="D12" s="184">
        <v>13741.21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>
        <v>226000.68</v>
      </c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>
        <v>15678.39</v>
      </c>
      <c r="BN12" s="184"/>
      <c r="BO12" s="184"/>
      <c r="BP12" s="184"/>
      <c r="BQ12" s="184"/>
      <c r="BR12" s="184"/>
      <c r="BS12" s="186">
        <v>1714946.44</v>
      </c>
      <c r="BT12" s="186"/>
      <c r="BU12" s="186"/>
      <c r="BV12" s="186">
        <v>2750</v>
      </c>
      <c r="BW12" s="184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</row>
    <row r="13" spans="1:91" ht="24.6">
      <c r="A13" s="120"/>
      <c r="B13" s="220" t="s">
        <v>730</v>
      </c>
      <c r="C13" s="121" t="s">
        <v>389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6"/>
      <c r="BT13" s="186"/>
      <c r="BU13" s="186"/>
      <c r="BV13" s="184"/>
      <c r="BW13" s="184"/>
      <c r="BX13" s="184"/>
      <c r="BY13" s="186"/>
      <c r="BZ13" s="184"/>
      <c r="CA13" s="184"/>
      <c r="CB13" s="186"/>
      <c r="CC13" s="186"/>
      <c r="CD13" s="186"/>
      <c r="CE13" s="186"/>
      <c r="CF13" s="184"/>
      <c r="CG13" s="184"/>
      <c r="CH13" s="184"/>
      <c r="CI13" s="186"/>
      <c r="CJ13" s="184"/>
      <c r="CK13" s="186"/>
      <c r="CL13" s="184"/>
      <c r="CM13" s="186"/>
    </row>
    <row r="14" spans="1:91" ht="24.6">
      <c r="A14" s="120"/>
      <c r="B14" s="220" t="s">
        <v>731</v>
      </c>
      <c r="C14" s="121" t="s">
        <v>390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6"/>
      <c r="BT14" s="186"/>
      <c r="BU14" s="184"/>
      <c r="BV14" s="184"/>
      <c r="BW14" s="184"/>
      <c r="BX14" s="184"/>
      <c r="BY14" s="186"/>
      <c r="BZ14" s="184"/>
      <c r="CA14" s="184"/>
      <c r="CB14" s="186"/>
      <c r="CC14" s="184"/>
      <c r="CD14" s="186"/>
      <c r="CE14" s="186"/>
      <c r="CF14" s="184"/>
      <c r="CG14" s="184"/>
      <c r="CH14" s="186"/>
      <c r="CI14" s="186"/>
      <c r="CJ14" s="184"/>
      <c r="CK14" s="186"/>
      <c r="CL14" s="184"/>
      <c r="CM14" s="184"/>
    </row>
    <row r="15" spans="1:91" ht="24.6">
      <c r="A15" s="120">
        <v>15</v>
      </c>
      <c r="B15" s="220" t="s">
        <v>732</v>
      </c>
      <c r="C15" s="122" t="s">
        <v>1188</v>
      </c>
      <c r="D15" s="184"/>
      <c r="E15" s="184"/>
      <c r="F15" s="184"/>
      <c r="G15" s="184"/>
      <c r="H15" s="184"/>
      <c r="I15" s="184">
        <v>6034.5</v>
      </c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>
        <v>165760</v>
      </c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>
        <v>42979</v>
      </c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6"/>
      <c r="BW15" s="184"/>
      <c r="BX15" s="184"/>
      <c r="BY15" s="186"/>
      <c r="BZ15" s="184"/>
      <c r="CA15" s="184"/>
      <c r="CB15" s="184"/>
      <c r="CC15" s="184"/>
      <c r="CD15" s="186"/>
      <c r="CE15" s="184"/>
      <c r="CF15" s="184"/>
      <c r="CG15" s="184"/>
      <c r="CH15" s="184"/>
      <c r="CI15" s="184"/>
      <c r="CJ15" s="186"/>
      <c r="CK15" s="184"/>
      <c r="CL15" s="186"/>
      <c r="CM15" s="184"/>
    </row>
    <row r="16" spans="1:91" ht="24.6">
      <c r="A16" s="120">
        <v>15</v>
      </c>
      <c r="B16" s="220" t="s">
        <v>733</v>
      </c>
      <c r="C16" s="122" t="s">
        <v>1189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6"/>
      <c r="BW16" s="184"/>
      <c r="BX16" s="184"/>
      <c r="BY16" s="184"/>
      <c r="BZ16" s="184"/>
      <c r="CA16" s="184"/>
      <c r="CB16" s="184"/>
      <c r="CC16" s="184"/>
      <c r="CD16" s="186"/>
      <c r="CE16" s="184"/>
      <c r="CF16" s="184"/>
      <c r="CG16" s="184"/>
      <c r="CH16" s="184"/>
      <c r="CI16" s="184"/>
      <c r="CJ16" s="186"/>
      <c r="CK16" s="184"/>
      <c r="CL16" s="186"/>
      <c r="CM16" s="184"/>
    </row>
    <row r="17" spans="1:91" ht="24.6">
      <c r="A17" s="120">
        <v>15</v>
      </c>
      <c r="B17" s="220" t="s">
        <v>734</v>
      </c>
      <c r="C17" s="122" t="s">
        <v>1190</v>
      </c>
      <c r="D17" s="184"/>
      <c r="E17" s="184"/>
      <c r="F17" s="184"/>
      <c r="G17" s="184"/>
      <c r="H17" s="184"/>
      <c r="I17" s="184">
        <v>20450</v>
      </c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>
        <v>4934947</v>
      </c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>
        <v>191467.85</v>
      </c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>
        <v>560110</v>
      </c>
      <c r="BX17" s="186"/>
      <c r="BY17" s="184"/>
      <c r="BZ17" s="184"/>
      <c r="CA17" s="184"/>
      <c r="CB17" s="184"/>
      <c r="CC17" s="184"/>
      <c r="CD17" s="186"/>
      <c r="CE17" s="184"/>
      <c r="CF17" s="184"/>
      <c r="CG17" s="184"/>
      <c r="CH17" s="184"/>
      <c r="CI17" s="184"/>
      <c r="CJ17" s="184"/>
      <c r="CK17" s="184"/>
      <c r="CL17" s="184"/>
      <c r="CM17" s="184"/>
    </row>
    <row r="18" spans="1:91" ht="24.6">
      <c r="A18" s="120">
        <v>15</v>
      </c>
      <c r="B18" s="220" t="s">
        <v>735</v>
      </c>
      <c r="C18" s="122" t="s">
        <v>1191</v>
      </c>
      <c r="D18" s="184"/>
      <c r="E18" s="184"/>
      <c r="F18" s="184"/>
      <c r="G18" s="184"/>
      <c r="H18" s="184">
        <v>909732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>
        <v>162578.45000000001</v>
      </c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</row>
    <row r="19" spans="1:91" ht="24.6">
      <c r="A19" s="120">
        <v>15</v>
      </c>
      <c r="B19" s="220" t="s">
        <v>736</v>
      </c>
      <c r="C19" s="122" t="s">
        <v>391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>
        <v>5550</v>
      </c>
      <c r="Y19" s="184"/>
      <c r="Z19" s="184"/>
      <c r="AA19" s="184"/>
      <c r="AB19" s="184"/>
      <c r="AC19" s="184"/>
      <c r="AD19" s="184">
        <v>1000</v>
      </c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>
        <v>1620</v>
      </c>
      <c r="BC19" s="184"/>
      <c r="BD19" s="184">
        <v>399120</v>
      </c>
      <c r="BE19" s="184">
        <v>4860</v>
      </c>
      <c r="BF19" s="184"/>
      <c r="BG19" s="184"/>
      <c r="BH19" s="184"/>
      <c r="BI19" s="184"/>
      <c r="BJ19" s="184"/>
      <c r="BK19" s="184"/>
      <c r="BL19" s="184"/>
      <c r="BM19" s="184">
        <v>65206</v>
      </c>
      <c r="BN19" s="184"/>
      <c r="BO19" s="184"/>
      <c r="BP19" s="184"/>
      <c r="BQ19" s="184"/>
      <c r="BR19" s="184"/>
      <c r="BS19" s="186">
        <v>96145</v>
      </c>
      <c r="BT19" s="186"/>
      <c r="BU19" s="186"/>
      <c r="BV19" s="186">
        <v>41810</v>
      </c>
      <c r="BW19" s="186"/>
      <c r="BX19" s="186"/>
      <c r="BY19" s="186">
        <v>9935</v>
      </c>
      <c r="BZ19" s="186"/>
      <c r="CA19" s="186"/>
      <c r="CB19" s="186"/>
      <c r="CC19" s="186"/>
      <c r="CD19" s="186"/>
      <c r="CE19" s="186">
        <v>59400</v>
      </c>
      <c r="CF19" s="186">
        <v>22123.14</v>
      </c>
      <c r="CG19" s="186"/>
      <c r="CH19" s="186"/>
      <c r="CI19" s="186"/>
      <c r="CJ19" s="186"/>
      <c r="CK19" s="186"/>
      <c r="CL19" s="186"/>
      <c r="CM19" s="186"/>
    </row>
    <row r="20" spans="1:91" ht="24.6">
      <c r="A20" s="120">
        <v>15</v>
      </c>
      <c r="B20" s="220" t="s">
        <v>737</v>
      </c>
      <c r="C20" s="122" t="s">
        <v>392</v>
      </c>
      <c r="D20" s="184">
        <v>292290</v>
      </c>
      <c r="E20" s="184"/>
      <c r="F20" s="184"/>
      <c r="G20" s="184"/>
      <c r="H20" s="184">
        <v>2500</v>
      </c>
      <c r="I20" s="184"/>
      <c r="J20" s="184"/>
      <c r="K20" s="184"/>
      <c r="L20" s="184"/>
      <c r="M20" s="184"/>
      <c r="N20" s="184"/>
      <c r="O20" s="184"/>
      <c r="P20" s="184">
        <v>307698.5</v>
      </c>
      <c r="Q20" s="184"/>
      <c r="R20" s="184"/>
      <c r="S20" s="184"/>
      <c r="T20" s="184"/>
      <c r="U20" s="184"/>
      <c r="V20" s="184"/>
      <c r="W20" s="184"/>
      <c r="X20" s="184">
        <v>513115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>
        <v>3611208</v>
      </c>
      <c r="AM20" s="184"/>
      <c r="AN20" s="184"/>
      <c r="AO20" s="184"/>
      <c r="AP20" s="184"/>
      <c r="AQ20" s="184"/>
      <c r="AR20" s="184"/>
      <c r="AS20" s="184"/>
      <c r="AT20" s="184"/>
      <c r="AU20" s="184"/>
      <c r="AV20" s="184">
        <v>13630</v>
      </c>
      <c r="AW20" s="184"/>
      <c r="AX20" s="184"/>
      <c r="AY20" s="184"/>
      <c r="AZ20" s="184"/>
      <c r="BA20" s="184"/>
      <c r="BB20" s="184"/>
      <c r="BC20" s="184"/>
      <c r="BD20" s="184">
        <v>323414</v>
      </c>
      <c r="BE20" s="184">
        <v>1500</v>
      </c>
      <c r="BF20" s="184"/>
      <c r="BG20" s="184"/>
      <c r="BH20" s="184"/>
      <c r="BI20" s="184"/>
      <c r="BJ20" s="184"/>
      <c r="BK20" s="184"/>
      <c r="BL20" s="184"/>
      <c r="BM20" s="184">
        <v>35700</v>
      </c>
      <c r="BN20" s="184"/>
      <c r="BO20" s="184"/>
      <c r="BP20" s="184"/>
      <c r="BQ20" s="184"/>
      <c r="BR20" s="184"/>
      <c r="BS20" s="186"/>
      <c r="BT20" s="186"/>
      <c r="BU20" s="186">
        <v>34104.03</v>
      </c>
      <c r="BV20" s="186">
        <v>63230</v>
      </c>
      <c r="BW20" s="184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</row>
    <row r="21" spans="1:91" ht="24.6">
      <c r="A21" s="120">
        <v>15</v>
      </c>
      <c r="B21" s="220" t="s">
        <v>738</v>
      </c>
      <c r="C21" s="122" t="s">
        <v>393</v>
      </c>
      <c r="D21" s="184">
        <v>5833075</v>
      </c>
      <c r="E21" s="184"/>
      <c r="F21" s="184"/>
      <c r="G21" s="184"/>
      <c r="H21" s="184"/>
      <c r="I21" s="184">
        <v>2000</v>
      </c>
      <c r="J21" s="184"/>
      <c r="K21" s="184">
        <v>3000</v>
      </c>
      <c r="L21" s="184"/>
      <c r="M21" s="184"/>
      <c r="N21" s="184">
        <v>2100</v>
      </c>
      <c r="O21" s="184"/>
      <c r="P21" s="184">
        <v>28435</v>
      </c>
      <c r="Q21" s="184"/>
      <c r="R21" s="184"/>
      <c r="S21" s="184">
        <v>1090</v>
      </c>
      <c r="T21" s="184"/>
      <c r="U21" s="184"/>
      <c r="V21" s="184"/>
      <c r="W21" s="184"/>
      <c r="X21" s="184">
        <v>2269741</v>
      </c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>
        <v>4450</v>
      </c>
      <c r="AJ21" s="184"/>
      <c r="AK21" s="184"/>
      <c r="AL21" s="184">
        <v>591555</v>
      </c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>
        <v>114015</v>
      </c>
      <c r="BC21" s="184"/>
      <c r="BD21" s="184">
        <v>129150</v>
      </c>
      <c r="BE21" s="184">
        <v>3200</v>
      </c>
      <c r="BF21" s="184"/>
      <c r="BG21" s="184"/>
      <c r="BH21" s="184">
        <v>33090</v>
      </c>
      <c r="BI21" s="184"/>
      <c r="BJ21" s="184"/>
      <c r="BK21" s="184"/>
      <c r="BL21" s="184"/>
      <c r="BM21" s="184">
        <v>1655738</v>
      </c>
      <c r="BN21" s="184"/>
      <c r="BO21" s="184"/>
      <c r="BP21" s="184"/>
      <c r="BQ21" s="184"/>
      <c r="BR21" s="184"/>
      <c r="BS21" s="186">
        <v>838255</v>
      </c>
      <c r="BT21" s="186"/>
      <c r="BU21" s="186"/>
      <c r="BV21" s="186">
        <v>166760</v>
      </c>
      <c r="BW21" s="186"/>
      <c r="BX21" s="186"/>
      <c r="BY21" s="186">
        <v>14560</v>
      </c>
      <c r="BZ21" s="186"/>
      <c r="CA21" s="186"/>
      <c r="CB21" s="186"/>
      <c r="CC21" s="186">
        <v>1000</v>
      </c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</row>
    <row r="22" spans="1:91" ht="24.6">
      <c r="A22" s="120">
        <v>15</v>
      </c>
      <c r="B22" s="220" t="s">
        <v>739</v>
      </c>
      <c r="C22" s="122" t="s">
        <v>394</v>
      </c>
      <c r="D22" s="184">
        <v>81610</v>
      </c>
      <c r="E22" s="184"/>
      <c r="F22" s="184"/>
      <c r="G22" s="184">
        <v>49985</v>
      </c>
      <c r="H22" s="184">
        <v>27190</v>
      </c>
      <c r="I22" s="184"/>
      <c r="J22" s="184"/>
      <c r="K22" s="184"/>
      <c r="L22" s="184">
        <v>9590</v>
      </c>
      <c r="M22" s="184">
        <v>11880</v>
      </c>
      <c r="N22" s="184">
        <v>34930</v>
      </c>
      <c r="O22" s="184"/>
      <c r="P22" s="184">
        <v>9190</v>
      </c>
      <c r="Q22" s="184"/>
      <c r="R22" s="184">
        <v>6650</v>
      </c>
      <c r="S22" s="184">
        <v>14480</v>
      </c>
      <c r="T22" s="184">
        <v>73940</v>
      </c>
      <c r="U22" s="184">
        <v>332</v>
      </c>
      <c r="V22" s="184"/>
      <c r="W22" s="184"/>
      <c r="X22" s="184">
        <v>153210</v>
      </c>
      <c r="Y22" s="184">
        <v>48940</v>
      </c>
      <c r="Z22" s="184"/>
      <c r="AA22" s="184"/>
      <c r="AB22" s="184"/>
      <c r="AC22" s="184">
        <v>10450</v>
      </c>
      <c r="AD22" s="184"/>
      <c r="AE22" s="184">
        <v>2150</v>
      </c>
      <c r="AF22" s="184"/>
      <c r="AG22" s="184">
        <v>47395</v>
      </c>
      <c r="AH22" s="184">
        <v>6569.5</v>
      </c>
      <c r="AI22" s="184">
        <v>2190</v>
      </c>
      <c r="AJ22" s="184"/>
      <c r="AK22" s="184"/>
      <c r="AL22" s="184">
        <v>183720</v>
      </c>
      <c r="AM22" s="184"/>
      <c r="AN22" s="184"/>
      <c r="AO22" s="184"/>
      <c r="AP22" s="184"/>
      <c r="AQ22" s="184"/>
      <c r="AR22" s="184"/>
      <c r="AS22" s="184">
        <v>10039</v>
      </c>
      <c r="AT22" s="184"/>
      <c r="AU22" s="184"/>
      <c r="AV22" s="184"/>
      <c r="AW22" s="184"/>
      <c r="AX22" s="184"/>
      <c r="AY22" s="184"/>
      <c r="AZ22" s="184"/>
      <c r="BA22" s="184"/>
      <c r="BB22" s="184">
        <v>43370</v>
      </c>
      <c r="BC22" s="184"/>
      <c r="BD22" s="184">
        <v>179970</v>
      </c>
      <c r="BE22" s="184"/>
      <c r="BF22" s="184"/>
      <c r="BG22" s="184"/>
      <c r="BH22" s="184">
        <v>200510</v>
      </c>
      <c r="BI22" s="184"/>
      <c r="BJ22" s="184"/>
      <c r="BK22" s="184">
        <v>480</v>
      </c>
      <c r="BL22" s="184"/>
      <c r="BM22" s="184">
        <v>70120</v>
      </c>
      <c r="BN22" s="184">
        <v>92805</v>
      </c>
      <c r="BO22" s="184"/>
      <c r="BP22" s="184"/>
      <c r="BQ22" s="184">
        <v>25610</v>
      </c>
      <c r="BR22" s="184"/>
      <c r="BS22" s="186">
        <v>260754</v>
      </c>
      <c r="BT22" s="184"/>
      <c r="BU22" s="184"/>
      <c r="BV22" s="184"/>
      <c r="BW22" s="184"/>
      <c r="BX22" s="186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6"/>
      <c r="CJ22" s="184"/>
      <c r="CK22" s="186">
        <v>5210</v>
      </c>
      <c r="CL22" s="184"/>
      <c r="CM22" s="184"/>
    </row>
    <row r="23" spans="1:91" ht="24.6">
      <c r="A23" s="120">
        <v>4</v>
      </c>
      <c r="B23" s="220" t="s">
        <v>740</v>
      </c>
      <c r="C23" s="123" t="s">
        <v>395</v>
      </c>
      <c r="D23" s="184">
        <v>421150</v>
      </c>
      <c r="E23" s="184">
        <v>38300</v>
      </c>
      <c r="F23" s="184">
        <v>85100</v>
      </c>
      <c r="G23" s="184">
        <v>8250</v>
      </c>
      <c r="H23" s="184">
        <v>15200</v>
      </c>
      <c r="I23" s="184">
        <v>96050</v>
      </c>
      <c r="J23" s="184">
        <v>48250</v>
      </c>
      <c r="K23" s="184">
        <v>27550</v>
      </c>
      <c r="L23" s="184">
        <v>60450</v>
      </c>
      <c r="M23" s="184">
        <v>44350</v>
      </c>
      <c r="N23" s="184">
        <v>77100</v>
      </c>
      <c r="O23" s="184">
        <v>10250</v>
      </c>
      <c r="P23" s="184">
        <v>211100</v>
      </c>
      <c r="Q23" s="184">
        <v>25950</v>
      </c>
      <c r="R23" s="184">
        <v>17650</v>
      </c>
      <c r="S23" s="184"/>
      <c r="T23" s="184">
        <v>23450</v>
      </c>
      <c r="U23" s="184">
        <v>38250</v>
      </c>
      <c r="V23" s="184">
        <v>56300</v>
      </c>
      <c r="W23" s="184">
        <v>55400</v>
      </c>
      <c r="X23" s="184">
        <v>578900</v>
      </c>
      <c r="Y23" s="184">
        <v>137750</v>
      </c>
      <c r="Z23" s="184">
        <v>142600</v>
      </c>
      <c r="AA23" s="184">
        <v>148700</v>
      </c>
      <c r="AB23" s="184">
        <v>53150</v>
      </c>
      <c r="AC23" s="184">
        <v>44250</v>
      </c>
      <c r="AD23" s="184">
        <v>240800</v>
      </c>
      <c r="AE23" s="184">
        <v>219800</v>
      </c>
      <c r="AF23" s="184">
        <v>138050</v>
      </c>
      <c r="AG23" s="184">
        <v>41200</v>
      </c>
      <c r="AH23" s="184">
        <v>32150</v>
      </c>
      <c r="AI23" s="184">
        <v>95210</v>
      </c>
      <c r="AJ23" s="184">
        <v>40450</v>
      </c>
      <c r="AK23" s="184">
        <v>81500</v>
      </c>
      <c r="AL23" s="184">
        <v>357200</v>
      </c>
      <c r="AM23" s="184">
        <v>2200</v>
      </c>
      <c r="AN23" s="184">
        <v>10900</v>
      </c>
      <c r="AO23" s="184">
        <v>65300</v>
      </c>
      <c r="AP23" s="184">
        <v>159650</v>
      </c>
      <c r="AQ23" s="184">
        <v>124500</v>
      </c>
      <c r="AR23" s="184">
        <v>56150</v>
      </c>
      <c r="AS23" s="184">
        <v>465400</v>
      </c>
      <c r="AT23" s="184">
        <v>57050</v>
      </c>
      <c r="AU23" s="184">
        <v>101250</v>
      </c>
      <c r="AV23" s="184">
        <v>146400</v>
      </c>
      <c r="AW23" s="184">
        <v>132250</v>
      </c>
      <c r="AX23" s="184">
        <v>5200</v>
      </c>
      <c r="AY23" s="184">
        <v>26600</v>
      </c>
      <c r="AZ23" s="184">
        <v>39900</v>
      </c>
      <c r="BA23" s="184">
        <v>30350</v>
      </c>
      <c r="BB23" s="184">
        <v>54650</v>
      </c>
      <c r="BC23" s="184">
        <v>41750</v>
      </c>
      <c r="BD23" s="184">
        <v>395630</v>
      </c>
      <c r="BE23" s="184">
        <v>49300</v>
      </c>
      <c r="BF23" s="184">
        <v>25350</v>
      </c>
      <c r="BG23" s="184">
        <v>25500</v>
      </c>
      <c r="BH23" s="184"/>
      <c r="BI23" s="184">
        <v>18650</v>
      </c>
      <c r="BJ23" s="184"/>
      <c r="BK23" s="184">
        <v>42200</v>
      </c>
      <c r="BL23" s="184">
        <v>40200</v>
      </c>
      <c r="BM23" s="184"/>
      <c r="BN23" s="184">
        <v>106650</v>
      </c>
      <c r="BO23" s="184">
        <v>110800</v>
      </c>
      <c r="BP23" s="184">
        <v>103900</v>
      </c>
      <c r="BQ23" s="184">
        <v>21800</v>
      </c>
      <c r="BR23" s="184">
        <v>12400</v>
      </c>
      <c r="BS23" s="186">
        <v>934400</v>
      </c>
      <c r="BT23" s="184">
        <v>79650</v>
      </c>
      <c r="BU23" s="184">
        <v>19550</v>
      </c>
      <c r="BV23" s="184">
        <v>148800</v>
      </c>
      <c r="BW23" s="184"/>
      <c r="BX23" s="184"/>
      <c r="BY23" s="184">
        <v>82500</v>
      </c>
      <c r="BZ23" s="184">
        <v>87650</v>
      </c>
      <c r="CA23" s="184">
        <v>25650</v>
      </c>
      <c r="CB23" s="186">
        <v>11100</v>
      </c>
      <c r="CC23" s="184"/>
      <c r="CD23" s="186">
        <v>135250</v>
      </c>
      <c r="CE23" s="184">
        <v>29900</v>
      </c>
      <c r="CF23" s="186">
        <v>29950</v>
      </c>
      <c r="CG23" s="184">
        <v>55850</v>
      </c>
      <c r="CH23" s="184">
        <v>5550</v>
      </c>
      <c r="CI23" s="184">
        <v>18300</v>
      </c>
      <c r="CJ23" s="184">
        <v>12450</v>
      </c>
      <c r="CK23" s="186">
        <v>50000</v>
      </c>
      <c r="CL23" s="184">
        <v>9450</v>
      </c>
      <c r="CM23" s="186">
        <v>9950</v>
      </c>
    </row>
    <row r="24" spans="1:91" ht="24.6">
      <c r="A24" s="120">
        <v>19</v>
      </c>
      <c r="B24" s="220" t="s">
        <v>741</v>
      </c>
      <c r="C24" s="124" t="s">
        <v>1341</v>
      </c>
      <c r="D24" s="184">
        <v>2708193.46</v>
      </c>
      <c r="E24" s="184">
        <v>299671.90000000002</v>
      </c>
      <c r="F24" s="184">
        <v>208782.14</v>
      </c>
      <c r="G24" s="184">
        <v>6790</v>
      </c>
      <c r="H24" s="184">
        <v>167801.5</v>
      </c>
      <c r="I24" s="184">
        <v>433149.06</v>
      </c>
      <c r="J24" s="184">
        <v>29797</v>
      </c>
      <c r="K24" s="184">
        <v>931141.71</v>
      </c>
      <c r="L24" s="184">
        <v>752012.09</v>
      </c>
      <c r="M24" s="184">
        <v>280045.88</v>
      </c>
      <c r="N24" s="184">
        <v>531426.80000000005</v>
      </c>
      <c r="O24" s="184">
        <v>147645.57999999999</v>
      </c>
      <c r="P24" s="184">
        <v>26455.5</v>
      </c>
      <c r="Q24" s="184">
        <v>316302.03000000003</v>
      </c>
      <c r="R24" s="184">
        <v>42104.17</v>
      </c>
      <c r="S24" s="184">
        <v>9696.51</v>
      </c>
      <c r="T24" s="184">
        <v>7359.65</v>
      </c>
      <c r="U24" s="184">
        <v>3407.65</v>
      </c>
      <c r="V24" s="184">
        <v>228369.26</v>
      </c>
      <c r="W24" s="184">
        <v>24271.81</v>
      </c>
      <c r="X24" s="184">
        <v>56933.87</v>
      </c>
      <c r="Y24" s="184">
        <v>173612.37</v>
      </c>
      <c r="Z24" s="184">
        <v>357554.42</v>
      </c>
      <c r="AA24" s="184">
        <v>0</v>
      </c>
      <c r="AB24" s="184"/>
      <c r="AC24" s="184">
        <v>288304</v>
      </c>
      <c r="AD24" s="184">
        <v>6703.61</v>
      </c>
      <c r="AE24" s="184">
        <v>1439162.33</v>
      </c>
      <c r="AF24" s="184"/>
      <c r="AG24" s="184">
        <v>90327.05</v>
      </c>
      <c r="AH24" s="184">
        <v>3655.74</v>
      </c>
      <c r="AI24" s="184">
        <v>78475.55</v>
      </c>
      <c r="AJ24" s="184">
        <v>589420.84</v>
      </c>
      <c r="AK24" s="184"/>
      <c r="AL24" s="184"/>
      <c r="AM24" s="184">
        <v>247323.42</v>
      </c>
      <c r="AN24" s="184"/>
      <c r="AO24" s="184">
        <v>1087229.6000000001</v>
      </c>
      <c r="AP24" s="184">
        <v>610790.48</v>
      </c>
      <c r="AQ24" s="184">
        <v>461799.44</v>
      </c>
      <c r="AR24" s="184">
        <v>137907.64000000001</v>
      </c>
      <c r="AS24" s="184">
        <v>260182.17</v>
      </c>
      <c r="AT24" s="184">
        <v>6757.9</v>
      </c>
      <c r="AU24" s="184">
        <v>83116.63</v>
      </c>
      <c r="AV24" s="184">
        <v>114043.94</v>
      </c>
      <c r="AW24" s="184">
        <v>743564.24</v>
      </c>
      <c r="AX24" s="184">
        <v>37766.25</v>
      </c>
      <c r="AY24" s="184">
        <v>312847.96999999997</v>
      </c>
      <c r="AZ24" s="184">
        <v>518191.67</v>
      </c>
      <c r="BA24" s="184">
        <v>108699.92</v>
      </c>
      <c r="BB24" s="184">
        <v>2755800.83</v>
      </c>
      <c r="BC24" s="184">
        <v>224755.68</v>
      </c>
      <c r="BD24" s="184">
        <v>1770019.57</v>
      </c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>
        <v>45104.76</v>
      </c>
      <c r="BP24" s="184"/>
      <c r="BQ24" s="184"/>
      <c r="BR24" s="184"/>
      <c r="BS24" s="184">
        <v>32235635.34</v>
      </c>
      <c r="BT24" s="184"/>
      <c r="BU24" s="184"/>
      <c r="BV24" s="184">
        <v>935965.14</v>
      </c>
      <c r="BW24" s="184">
        <v>455040</v>
      </c>
      <c r="BX24" s="184">
        <v>507743.77</v>
      </c>
      <c r="BY24" s="184"/>
      <c r="BZ24" s="184">
        <v>50340.66</v>
      </c>
      <c r="CA24" s="184"/>
      <c r="CB24" s="184">
        <v>335359.53000000003</v>
      </c>
      <c r="CC24" s="184">
        <v>319244.83</v>
      </c>
      <c r="CD24" s="184">
        <v>167749.06</v>
      </c>
      <c r="CE24" s="184"/>
      <c r="CF24" s="184">
        <v>87258.41</v>
      </c>
      <c r="CG24" s="184">
        <v>314697.27</v>
      </c>
      <c r="CH24" s="184">
        <v>131541.88</v>
      </c>
      <c r="CI24" s="184"/>
      <c r="CJ24" s="184"/>
      <c r="CK24" s="184">
        <v>147180</v>
      </c>
      <c r="CL24" s="184">
        <v>5000</v>
      </c>
      <c r="CM24" s="184"/>
    </row>
    <row r="25" spans="1:91" ht="24.6">
      <c r="A25" s="120">
        <v>8</v>
      </c>
      <c r="B25" s="220" t="s">
        <v>742</v>
      </c>
      <c r="C25" s="125" t="s">
        <v>396</v>
      </c>
      <c r="D25" s="184"/>
      <c r="E25" s="184"/>
      <c r="F25" s="184"/>
      <c r="G25" s="184"/>
      <c r="H25" s="184"/>
      <c r="I25" s="184"/>
      <c r="J25" s="184"/>
      <c r="K25" s="184">
        <v>12790</v>
      </c>
      <c r="L25" s="184"/>
      <c r="M25" s="184"/>
      <c r="N25" s="184"/>
      <c r="O25" s="184"/>
      <c r="P25" s="184">
        <v>4946</v>
      </c>
      <c r="Q25" s="184">
        <v>480</v>
      </c>
      <c r="R25" s="184"/>
      <c r="S25" s="184"/>
      <c r="T25" s="184">
        <v>1172.5</v>
      </c>
      <c r="U25" s="184">
        <v>1910</v>
      </c>
      <c r="V25" s="184"/>
      <c r="W25" s="184"/>
      <c r="X25" s="184">
        <v>11495.5</v>
      </c>
      <c r="Y25" s="184">
        <v>5450.5</v>
      </c>
      <c r="Z25" s="184">
        <v>1565</v>
      </c>
      <c r="AA25" s="184">
        <v>149786.41</v>
      </c>
      <c r="AB25" s="184">
        <v>3325</v>
      </c>
      <c r="AC25" s="184">
        <v>2563</v>
      </c>
      <c r="AD25" s="184"/>
      <c r="AE25" s="184"/>
      <c r="AF25" s="184">
        <v>1134</v>
      </c>
      <c r="AG25" s="184">
        <v>1770</v>
      </c>
      <c r="AH25" s="184">
        <v>1620</v>
      </c>
      <c r="AI25" s="184">
        <v>14043</v>
      </c>
      <c r="AJ25" s="184">
        <v>450</v>
      </c>
      <c r="AK25" s="184">
        <v>23240</v>
      </c>
      <c r="AL25" s="184">
        <v>160375</v>
      </c>
      <c r="AM25" s="184"/>
      <c r="AN25" s="184"/>
      <c r="AO25" s="184"/>
      <c r="AP25" s="184"/>
      <c r="AQ25" s="184"/>
      <c r="AR25" s="184"/>
      <c r="AS25" s="184"/>
      <c r="AT25" s="184">
        <v>8511</v>
      </c>
      <c r="AU25" s="184"/>
      <c r="AV25" s="184">
        <v>39484</v>
      </c>
      <c r="AW25" s="184"/>
      <c r="AX25" s="184">
        <v>2120</v>
      </c>
      <c r="AY25" s="184"/>
      <c r="AZ25" s="184"/>
      <c r="BA25" s="184"/>
      <c r="BB25" s="184">
        <v>103600</v>
      </c>
      <c r="BC25" s="184">
        <v>5635</v>
      </c>
      <c r="BD25" s="184">
        <v>399186.5</v>
      </c>
      <c r="BE25" s="184">
        <v>10608</v>
      </c>
      <c r="BF25" s="184"/>
      <c r="BG25" s="184"/>
      <c r="BH25" s="184">
        <v>56894</v>
      </c>
      <c r="BI25" s="184"/>
      <c r="BJ25" s="184"/>
      <c r="BK25" s="184"/>
      <c r="BL25" s="184">
        <v>10031</v>
      </c>
      <c r="BM25" s="184">
        <v>19802</v>
      </c>
      <c r="BN25" s="184">
        <v>215</v>
      </c>
      <c r="BO25" s="184"/>
      <c r="BP25" s="184"/>
      <c r="BQ25" s="184"/>
      <c r="BR25" s="184"/>
      <c r="BS25" s="184">
        <v>510188.25</v>
      </c>
      <c r="BT25" s="186">
        <v>600</v>
      </c>
      <c r="BU25" s="186"/>
      <c r="BV25" s="186"/>
      <c r="BW25" s="184"/>
      <c r="BX25" s="186">
        <v>734</v>
      </c>
      <c r="BY25" s="186"/>
      <c r="BZ25" s="186">
        <v>5629</v>
      </c>
      <c r="CA25" s="186"/>
      <c r="CB25" s="186"/>
      <c r="CC25" s="184"/>
      <c r="CD25" s="186"/>
      <c r="CE25" s="186"/>
      <c r="CF25" s="186"/>
      <c r="CG25" s="184"/>
      <c r="CH25" s="184"/>
      <c r="CI25" s="186"/>
      <c r="CJ25" s="184"/>
      <c r="CK25" s="186"/>
      <c r="CL25" s="186"/>
      <c r="CM25" s="184"/>
    </row>
    <row r="26" spans="1:91" ht="24.6">
      <c r="A26" s="120">
        <v>8</v>
      </c>
      <c r="B26" s="220" t="s">
        <v>743</v>
      </c>
      <c r="C26" s="125" t="s">
        <v>397</v>
      </c>
      <c r="D26" s="184">
        <v>382117.75</v>
      </c>
      <c r="E26" s="184"/>
      <c r="F26" s="184"/>
      <c r="G26" s="184">
        <v>41143</v>
      </c>
      <c r="H26" s="184"/>
      <c r="I26" s="184">
        <v>54078.75</v>
      </c>
      <c r="J26" s="184">
        <v>3180.5</v>
      </c>
      <c r="K26" s="184">
        <v>12664</v>
      </c>
      <c r="L26" s="184"/>
      <c r="M26" s="184"/>
      <c r="N26" s="184">
        <v>117991</v>
      </c>
      <c r="O26" s="184"/>
      <c r="P26" s="184">
        <v>431195.31</v>
      </c>
      <c r="Q26" s="184"/>
      <c r="R26" s="184">
        <v>14801</v>
      </c>
      <c r="S26" s="184">
        <v>101938</v>
      </c>
      <c r="T26" s="184">
        <v>8220.75</v>
      </c>
      <c r="U26" s="184">
        <v>12373</v>
      </c>
      <c r="V26" s="184"/>
      <c r="W26" s="184"/>
      <c r="X26" s="184">
        <v>875409.94</v>
      </c>
      <c r="Y26" s="184"/>
      <c r="Z26" s="184">
        <v>10830</v>
      </c>
      <c r="AA26" s="184">
        <v>64743.27</v>
      </c>
      <c r="AB26" s="184"/>
      <c r="AC26" s="184"/>
      <c r="AD26" s="184">
        <v>43300</v>
      </c>
      <c r="AE26" s="184">
        <v>13686</v>
      </c>
      <c r="AF26" s="184">
        <v>16779.5</v>
      </c>
      <c r="AG26" s="184">
        <v>38975</v>
      </c>
      <c r="AH26" s="184"/>
      <c r="AI26" s="184"/>
      <c r="AJ26" s="184">
        <v>11232</v>
      </c>
      <c r="AK26" s="184">
        <v>65616</v>
      </c>
      <c r="AL26" s="184">
        <v>2173577.3199999998</v>
      </c>
      <c r="AM26" s="184"/>
      <c r="AN26" s="184"/>
      <c r="AO26" s="184"/>
      <c r="AP26" s="184">
        <v>94782</v>
      </c>
      <c r="AQ26" s="184">
        <v>8588</v>
      </c>
      <c r="AR26" s="184"/>
      <c r="AS26" s="184">
        <v>285987</v>
      </c>
      <c r="AT26" s="184"/>
      <c r="AU26" s="184"/>
      <c r="AV26" s="184"/>
      <c r="AW26" s="184"/>
      <c r="AX26" s="184">
        <v>5238</v>
      </c>
      <c r="AY26" s="184">
        <v>10370.25</v>
      </c>
      <c r="AZ26" s="184"/>
      <c r="BA26" s="184"/>
      <c r="BB26" s="184">
        <v>484888.25</v>
      </c>
      <c r="BC26" s="184">
        <v>21271.31</v>
      </c>
      <c r="BD26" s="184">
        <v>3051418.1</v>
      </c>
      <c r="BE26" s="184">
        <v>170387.5</v>
      </c>
      <c r="BF26" s="184"/>
      <c r="BG26" s="184">
        <v>9649.25</v>
      </c>
      <c r="BH26" s="184">
        <v>828386</v>
      </c>
      <c r="BI26" s="184"/>
      <c r="BJ26" s="184"/>
      <c r="BK26" s="184"/>
      <c r="BL26" s="184"/>
      <c r="BM26" s="184">
        <v>292982</v>
      </c>
      <c r="BN26" s="184">
        <v>12049.5</v>
      </c>
      <c r="BO26" s="184">
        <v>2704</v>
      </c>
      <c r="BP26" s="184">
        <v>26826.5</v>
      </c>
      <c r="BQ26" s="184">
        <v>9430.1</v>
      </c>
      <c r="BR26" s="184"/>
      <c r="BS26" s="184">
        <v>4258456.4000000004</v>
      </c>
      <c r="BT26" s="184">
        <v>17477</v>
      </c>
      <c r="BU26" s="184">
        <v>10424.280000000001</v>
      </c>
      <c r="BV26" s="184">
        <v>204329</v>
      </c>
      <c r="BW26" s="184"/>
      <c r="BX26" s="184">
        <v>3958</v>
      </c>
      <c r="BY26" s="184">
        <v>17983.25</v>
      </c>
      <c r="BZ26" s="184">
        <v>7883</v>
      </c>
      <c r="CA26" s="184"/>
      <c r="CB26" s="184">
        <v>3575</v>
      </c>
      <c r="CC26" s="184">
        <v>32420</v>
      </c>
      <c r="CD26" s="184">
        <v>51664</v>
      </c>
      <c r="CE26" s="184"/>
      <c r="CF26" s="184">
        <v>101598</v>
      </c>
      <c r="CG26" s="184"/>
      <c r="CH26" s="184"/>
      <c r="CI26" s="184"/>
      <c r="CJ26" s="184"/>
      <c r="CK26" s="186">
        <v>18857.5</v>
      </c>
      <c r="CL26" s="184"/>
      <c r="CM26" s="184"/>
    </row>
    <row r="27" spans="1:91" ht="24.6">
      <c r="A27" s="120">
        <v>11</v>
      </c>
      <c r="B27" s="220" t="s">
        <v>744</v>
      </c>
      <c r="C27" s="126" t="s">
        <v>398</v>
      </c>
      <c r="D27" s="184">
        <v>8629961.5</v>
      </c>
      <c r="E27" s="184">
        <v>325974.59999999998</v>
      </c>
      <c r="F27" s="184">
        <v>426455</v>
      </c>
      <c r="G27" s="184">
        <v>1009381</v>
      </c>
      <c r="H27" s="184">
        <v>221554.5</v>
      </c>
      <c r="I27" s="184">
        <v>454968.25</v>
      </c>
      <c r="J27" s="184">
        <v>495375.75</v>
      </c>
      <c r="K27" s="184">
        <v>704665</v>
      </c>
      <c r="L27" s="184">
        <v>573755</v>
      </c>
      <c r="M27" s="184">
        <v>289337.2</v>
      </c>
      <c r="N27" s="184">
        <v>2618167</v>
      </c>
      <c r="O27" s="184">
        <v>63012</v>
      </c>
      <c r="P27" s="184">
        <v>3139403.7</v>
      </c>
      <c r="Q27" s="184">
        <v>822006.8</v>
      </c>
      <c r="R27" s="184">
        <v>431371.5</v>
      </c>
      <c r="S27" s="184">
        <v>886156</v>
      </c>
      <c r="T27" s="184">
        <v>542078.64</v>
      </c>
      <c r="U27" s="184">
        <v>1090467.98</v>
      </c>
      <c r="V27" s="184">
        <v>471853.5</v>
      </c>
      <c r="W27" s="184">
        <v>364473.5</v>
      </c>
      <c r="X27" s="184">
        <v>9328660.7699999996</v>
      </c>
      <c r="Y27" s="184">
        <v>379939</v>
      </c>
      <c r="Z27" s="184">
        <v>1914947</v>
      </c>
      <c r="AA27" s="184">
        <v>855018</v>
      </c>
      <c r="AB27" s="184">
        <v>198553</v>
      </c>
      <c r="AC27" s="184">
        <v>333130</v>
      </c>
      <c r="AD27" s="184">
        <v>1253701</v>
      </c>
      <c r="AE27" s="184">
        <v>1618723</v>
      </c>
      <c r="AF27" s="184">
        <v>282200.75</v>
      </c>
      <c r="AG27" s="184">
        <v>330202.5</v>
      </c>
      <c r="AH27" s="184">
        <v>321932</v>
      </c>
      <c r="AI27" s="184">
        <v>1376940.6</v>
      </c>
      <c r="AJ27" s="184">
        <v>396371</v>
      </c>
      <c r="AK27" s="184">
        <v>569301.5</v>
      </c>
      <c r="AL27" s="184">
        <v>23599087.289999999</v>
      </c>
      <c r="AM27" s="184">
        <v>248358</v>
      </c>
      <c r="AN27" s="184">
        <v>340118.75</v>
      </c>
      <c r="AO27" s="184">
        <v>793279.81</v>
      </c>
      <c r="AP27" s="184">
        <v>834860</v>
      </c>
      <c r="AQ27" s="184">
        <v>556663</v>
      </c>
      <c r="AR27" s="184">
        <v>105178</v>
      </c>
      <c r="AS27" s="184">
        <v>3921205.5</v>
      </c>
      <c r="AT27" s="184">
        <v>509403</v>
      </c>
      <c r="AU27" s="184">
        <v>733967</v>
      </c>
      <c r="AV27" s="184">
        <v>745389.7</v>
      </c>
      <c r="AW27" s="184">
        <v>363161.75</v>
      </c>
      <c r="AX27" s="184">
        <v>284915.5</v>
      </c>
      <c r="AY27" s="184">
        <v>432051.5</v>
      </c>
      <c r="AZ27" s="184">
        <v>275852.25</v>
      </c>
      <c r="BA27" s="184">
        <v>273373</v>
      </c>
      <c r="BB27" s="184">
        <v>3495463.75</v>
      </c>
      <c r="BC27" s="184">
        <v>335171</v>
      </c>
      <c r="BD27" s="184">
        <v>15753770.75</v>
      </c>
      <c r="BE27" s="184">
        <v>2115697.25</v>
      </c>
      <c r="BF27" s="184">
        <v>361763</v>
      </c>
      <c r="BG27" s="184">
        <v>470654.5</v>
      </c>
      <c r="BH27" s="184">
        <v>7117941.9400000004</v>
      </c>
      <c r="BI27" s="184">
        <v>188512</v>
      </c>
      <c r="BJ27" s="184">
        <v>147025</v>
      </c>
      <c r="BK27" s="184">
        <v>542240</v>
      </c>
      <c r="BL27" s="184">
        <v>335344</v>
      </c>
      <c r="BM27" s="184">
        <v>3773183.07</v>
      </c>
      <c r="BN27" s="184">
        <v>803697.5</v>
      </c>
      <c r="BO27" s="184">
        <v>428499.02</v>
      </c>
      <c r="BP27" s="184">
        <v>921714</v>
      </c>
      <c r="BQ27" s="184">
        <v>497526.32</v>
      </c>
      <c r="BR27" s="184">
        <v>483335.7</v>
      </c>
      <c r="BS27" s="184">
        <v>50055684.200000003</v>
      </c>
      <c r="BT27" s="184">
        <v>535681</v>
      </c>
      <c r="BU27" s="184">
        <v>517775.31</v>
      </c>
      <c r="BV27" s="184">
        <v>3552750</v>
      </c>
      <c r="BW27" s="184">
        <v>59973</v>
      </c>
      <c r="BX27" s="184">
        <v>387839.5</v>
      </c>
      <c r="BY27" s="184">
        <v>1516932.25</v>
      </c>
      <c r="BZ27" s="184">
        <v>187782</v>
      </c>
      <c r="CA27" s="184">
        <v>390793.02</v>
      </c>
      <c r="CB27" s="184">
        <v>320906.5</v>
      </c>
      <c r="CC27" s="184">
        <v>443239.2</v>
      </c>
      <c r="CD27" s="184">
        <v>1304388.5</v>
      </c>
      <c r="CE27" s="184">
        <v>575736.18000000005</v>
      </c>
      <c r="CF27" s="184">
        <v>1236022.5</v>
      </c>
      <c r="CG27" s="184">
        <v>239307.5</v>
      </c>
      <c r="CH27" s="184">
        <v>394699</v>
      </c>
      <c r="CI27" s="184">
        <v>225628.25</v>
      </c>
      <c r="CJ27" s="184">
        <v>275771</v>
      </c>
      <c r="CK27" s="186">
        <v>1741585.5</v>
      </c>
      <c r="CL27" s="184">
        <v>212404</v>
      </c>
      <c r="CM27" s="184">
        <v>175103</v>
      </c>
    </row>
    <row r="28" spans="1:91" ht="24.6">
      <c r="A28" s="120">
        <v>11</v>
      </c>
      <c r="B28" s="220" t="s">
        <v>745</v>
      </c>
      <c r="C28" s="126" t="s">
        <v>399</v>
      </c>
      <c r="D28" s="184">
        <v>12360909.25</v>
      </c>
      <c r="E28" s="184">
        <v>40192</v>
      </c>
      <c r="F28" s="184">
        <v>210568.5</v>
      </c>
      <c r="G28" s="184">
        <v>901227</v>
      </c>
      <c r="H28" s="184">
        <v>20432</v>
      </c>
      <c r="I28" s="184">
        <v>162677.75</v>
      </c>
      <c r="J28" s="184">
        <v>238710.25</v>
      </c>
      <c r="K28" s="184">
        <v>647216</v>
      </c>
      <c r="L28" s="184">
        <v>185051.75</v>
      </c>
      <c r="M28" s="184">
        <v>290065.75</v>
      </c>
      <c r="N28" s="184">
        <v>4853241</v>
      </c>
      <c r="O28" s="184">
        <v>76523</v>
      </c>
      <c r="P28" s="184">
        <v>8825924.25</v>
      </c>
      <c r="Q28" s="184">
        <v>246594.07</v>
      </c>
      <c r="R28" s="184">
        <v>296756.5</v>
      </c>
      <c r="S28" s="184">
        <v>1511905.25</v>
      </c>
      <c r="T28" s="184">
        <v>322979.25</v>
      </c>
      <c r="U28" s="184">
        <v>730564.88</v>
      </c>
      <c r="V28" s="184">
        <v>237523</v>
      </c>
      <c r="W28" s="184">
        <v>260899</v>
      </c>
      <c r="X28" s="184">
        <v>19879602.09</v>
      </c>
      <c r="Y28" s="184">
        <v>306735</v>
      </c>
      <c r="Z28" s="184">
        <v>1168451</v>
      </c>
      <c r="AA28" s="184">
        <v>786904</v>
      </c>
      <c r="AB28" s="184">
        <v>62446</v>
      </c>
      <c r="AC28" s="184">
        <v>330851</v>
      </c>
      <c r="AD28" s="184">
        <v>1133976</v>
      </c>
      <c r="AE28" s="184">
        <v>1392471</v>
      </c>
      <c r="AF28" s="184">
        <v>101163</v>
      </c>
      <c r="AG28" s="184">
        <v>352489</v>
      </c>
      <c r="AH28" s="184">
        <v>251008</v>
      </c>
      <c r="AI28" s="184">
        <v>1689526.35</v>
      </c>
      <c r="AJ28" s="184">
        <v>182743</v>
      </c>
      <c r="AK28" s="184">
        <v>250803</v>
      </c>
      <c r="AL28" s="184">
        <v>15612077.4</v>
      </c>
      <c r="AM28" s="184">
        <v>105399</v>
      </c>
      <c r="AN28" s="184">
        <v>122406.5</v>
      </c>
      <c r="AO28" s="184">
        <v>308043.5</v>
      </c>
      <c r="AP28" s="184">
        <v>1872224</v>
      </c>
      <c r="AQ28" s="184">
        <v>398778</v>
      </c>
      <c r="AR28" s="184">
        <v>99317</v>
      </c>
      <c r="AS28" s="184">
        <v>5981707.6900000004</v>
      </c>
      <c r="AT28" s="184">
        <v>66553</v>
      </c>
      <c r="AU28" s="184">
        <v>577835</v>
      </c>
      <c r="AV28" s="184">
        <v>403447</v>
      </c>
      <c r="AW28" s="184">
        <v>311781.5</v>
      </c>
      <c r="AX28" s="184">
        <v>47093</v>
      </c>
      <c r="AY28" s="184">
        <v>222289</v>
      </c>
      <c r="AZ28" s="184">
        <v>122822</v>
      </c>
      <c r="BA28" s="184">
        <v>74339</v>
      </c>
      <c r="BB28" s="184">
        <v>9063135.75</v>
      </c>
      <c r="BC28" s="184">
        <v>135962</v>
      </c>
      <c r="BD28" s="184">
        <v>28820456.18</v>
      </c>
      <c r="BE28" s="184">
        <v>2005332.8</v>
      </c>
      <c r="BF28" s="184">
        <v>455528.25</v>
      </c>
      <c r="BG28" s="184">
        <v>122775</v>
      </c>
      <c r="BH28" s="184">
        <v>17109291.989999998</v>
      </c>
      <c r="BI28" s="184">
        <v>82975</v>
      </c>
      <c r="BJ28" s="184">
        <v>80312</v>
      </c>
      <c r="BK28" s="184">
        <v>210809</v>
      </c>
      <c r="BL28" s="184">
        <v>344679</v>
      </c>
      <c r="BM28" s="184">
        <v>8852295.75</v>
      </c>
      <c r="BN28" s="184">
        <v>554454</v>
      </c>
      <c r="BO28" s="184">
        <v>105310.43</v>
      </c>
      <c r="BP28" s="184">
        <v>641287</v>
      </c>
      <c r="BQ28" s="184">
        <v>110010</v>
      </c>
      <c r="BR28" s="184">
        <v>328002</v>
      </c>
      <c r="BS28" s="186">
        <v>42707022</v>
      </c>
      <c r="BT28" s="186">
        <v>134713.5</v>
      </c>
      <c r="BU28" s="186">
        <v>199780</v>
      </c>
      <c r="BV28" s="186">
        <v>5536287</v>
      </c>
      <c r="BW28" s="186">
        <v>137250</v>
      </c>
      <c r="BX28" s="184">
        <v>105203</v>
      </c>
      <c r="BY28" s="186">
        <v>3566839</v>
      </c>
      <c r="BZ28" s="186">
        <v>166638</v>
      </c>
      <c r="CA28" s="184">
        <v>14540</v>
      </c>
      <c r="CB28" s="184">
        <v>70350</v>
      </c>
      <c r="CC28" s="184">
        <v>517889</v>
      </c>
      <c r="CD28" s="184">
        <v>2384801</v>
      </c>
      <c r="CE28" s="186">
        <v>442568</v>
      </c>
      <c r="CF28" s="186">
        <v>1481322.5</v>
      </c>
      <c r="CG28" s="184">
        <v>71497</v>
      </c>
      <c r="CH28" s="184">
        <v>87526</v>
      </c>
      <c r="CI28" s="186">
        <v>78600</v>
      </c>
      <c r="CJ28" s="186">
        <v>73723</v>
      </c>
      <c r="CK28" s="186">
        <v>2766937.5</v>
      </c>
      <c r="CL28" s="186">
        <v>58888.1</v>
      </c>
      <c r="CM28" s="186">
        <v>77468.5</v>
      </c>
    </row>
    <row r="29" spans="1:91" ht="24.6">
      <c r="A29" s="120">
        <v>6</v>
      </c>
      <c r="B29" s="220" t="s">
        <v>746</v>
      </c>
      <c r="C29" s="127" t="s">
        <v>1192</v>
      </c>
      <c r="D29" s="184">
        <v>47292.75</v>
      </c>
      <c r="E29" s="184"/>
      <c r="F29" s="184"/>
      <c r="G29" s="184">
        <v>3218.5</v>
      </c>
      <c r="H29" s="184">
        <v>1811</v>
      </c>
      <c r="I29" s="184">
        <v>1565</v>
      </c>
      <c r="J29" s="184"/>
      <c r="K29" s="184">
        <v>2312</v>
      </c>
      <c r="L29" s="184"/>
      <c r="M29" s="184"/>
      <c r="N29" s="184">
        <v>7377</v>
      </c>
      <c r="O29" s="184"/>
      <c r="P29" s="184">
        <v>19652</v>
      </c>
      <c r="Q29" s="184">
        <v>1859</v>
      </c>
      <c r="R29" s="184"/>
      <c r="S29" s="184">
        <v>12032</v>
      </c>
      <c r="T29" s="184"/>
      <c r="U29" s="184">
        <v>4202.5</v>
      </c>
      <c r="V29" s="184">
        <v>2990</v>
      </c>
      <c r="W29" s="184"/>
      <c r="X29" s="184">
        <v>32578</v>
      </c>
      <c r="Y29" s="184">
        <v>3697</v>
      </c>
      <c r="Z29" s="184">
        <v>1543</v>
      </c>
      <c r="AA29" s="184"/>
      <c r="AB29" s="184"/>
      <c r="AC29" s="184"/>
      <c r="AD29" s="184"/>
      <c r="AE29" s="184">
        <v>1031</v>
      </c>
      <c r="AF29" s="184"/>
      <c r="AG29" s="184">
        <v>2500</v>
      </c>
      <c r="AH29" s="184">
        <v>1581</v>
      </c>
      <c r="AI29" s="184"/>
      <c r="AJ29" s="184"/>
      <c r="AK29" s="184"/>
      <c r="AL29" s="184">
        <v>22690</v>
      </c>
      <c r="AM29" s="184">
        <v>1780</v>
      </c>
      <c r="AN29" s="184"/>
      <c r="AO29" s="184">
        <v>22081</v>
      </c>
      <c r="AP29" s="184">
        <v>17711</v>
      </c>
      <c r="AQ29" s="184">
        <v>689.5</v>
      </c>
      <c r="AR29" s="184"/>
      <c r="AS29" s="184">
        <v>180</v>
      </c>
      <c r="AT29" s="184"/>
      <c r="AU29" s="184"/>
      <c r="AV29" s="184">
        <v>7197.5</v>
      </c>
      <c r="AW29" s="184">
        <v>534</v>
      </c>
      <c r="AX29" s="184"/>
      <c r="AY29" s="184"/>
      <c r="AZ29" s="184">
        <v>4818</v>
      </c>
      <c r="BA29" s="184"/>
      <c r="BB29" s="184">
        <v>8564.25</v>
      </c>
      <c r="BC29" s="184">
        <v>530</v>
      </c>
      <c r="BD29" s="184">
        <v>237958</v>
      </c>
      <c r="BE29" s="184">
        <v>34483.5</v>
      </c>
      <c r="BF29" s="184">
        <v>112.5</v>
      </c>
      <c r="BG29" s="184"/>
      <c r="BH29" s="184">
        <v>2925</v>
      </c>
      <c r="BI29" s="184"/>
      <c r="BJ29" s="184"/>
      <c r="BK29" s="184">
        <v>316</v>
      </c>
      <c r="BL29" s="184">
        <v>3114</v>
      </c>
      <c r="BM29" s="184">
        <v>4849</v>
      </c>
      <c r="BN29" s="184"/>
      <c r="BO29" s="184">
        <v>3191.25</v>
      </c>
      <c r="BP29" s="184"/>
      <c r="BQ29" s="184"/>
      <c r="BR29" s="184"/>
      <c r="BS29" s="186">
        <v>27692</v>
      </c>
      <c r="BT29" s="186"/>
      <c r="BU29" s="186"/>
      <c r="BV29" s="186">
        <v>4583</v>
      </c>
      <c r="BW29" s="184"/>
      <c r="BX29" s="184"/>
      <c r="BY29" s="184">
        <v>14673.5</v>
      </c>
      <c r="BZ29" s="186"/>
      <c r="CA29" s="184"/>
      <c r="CB29" s="186"/>
      <c r="CC29" s="186"/>
      <c r="CD29" s="186"/>
      <c r="CE29" s="186"/>
      <c r="CF29" s="186">
        <v>1767</v>
      </c>
      <c r="CG29" s="184"/>
      <c r="CH29" s="184"/>
      <c r="CI29" s="184"/>
      <c r="CJ29" s="186"/>
      <c r="CK29" s="186">
        <v>6647.5</v>
      </c>
      <c r="CL29" s="184"/>
      <c r="CM29" s="184"/>
    </row>
    <row r="30" spans="1:91" ht="24.6">
      <c r="A30" s="120">
        <v>6</v>
      </c>
      <c r="B30" s="220" t="s">
        <v>747</v>
      </c>
      <c r="C30" s="127" t="s">
        <v>1193</v>
      </c>
      <c r="D30" s="184">
        <v>196035.25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>
        <v>47373.25</v>
      </c>
      <c r="O30" s="184"/>
      <c r="P30" s="184">
        <v>3568</v>
      </c>
      <c r="Q30" s="184"/>
      <c r="R30" s="184"/>
      <c r="S30" s="184"/>
      <c r="T30" s="184"/>
      <c r="U30" s="184"/>
      <c r="V30" s="184"/>
      <c r="W30" s="184"/>
      <c r="X30" s="184"/>
      <c r="Y30" s="184">
        <v>5183</v>
      </c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>
        <v>33638.86</v>
      </c>
      <c r="AP30" s="184">
        <v>13329.5</v>
      </c>
      <c r="AQ30" s="184"/>
      <c r="AR30" s="184"/>
      <c r="AS30" s="184"/>
      <c r="AT30" s="184"/>
      <c r="AU30" s="184"/>
      <c r="AV30" s="184"/>
      <c r="AW30" s="184">
        <v>223.04</v>
      </c>
      <c r="AX30" s="184"/>
      <c r="AY30" s="184"/>
      <c r="AZ30" s="184"/>
      <c r="BA30" s="184"/>
      <c r="BB30" s="184">
        <v>107254</v>
      </c>
      <c r="BC30" s="184"/>
      <c r="BD30" s="184"/>
      <c r="BE30" s="184">
        <v>15035.5</v>
      </c>
      <c r="BF30" s="184"/>
      <c r="BG30" s="184"/>
      <c r="BH30" s="184"/>
      <c r="BI30" s="184"/>
      <c r="BJ30" s="184"/>
      <c r="BK30" s="184"/>
      <c r="BL30" s="184"/>
      <c r="BM30" s="184">
        <v>4257</v>
      </c>
      <c r="BN30" s="184"/>
      <c r="BO30" s="184"/>
      <c r="BP30" s="184"/>
      <c r="BQ30" s="184"/>
      <c r="BR30" s="184"/>
      <c r="BS30" s="186">
        <v>202781.53</v>
      </c>
      <c r="BT30" s="184"/>
      <c r="BU30" s="186"/>
      <c r="BV30" s="184">
        <v>5797</v>
      </c>
      <c r="BW30" s="186"/>
      <c r="BX30" s="186"/>
      <c r="BY30" s="186">
        <v>28550.5</v>
      </c>
      <c r="BZ30" s="186"/>
      <c r="CA30" s="184"/>
      <c r="CB30" s="186"/>
      <c r="CC30" s="186"/>
      <c r="CD30" s="184"/>
      <c r="CE30" s="186"/>
      <c r="CF30" s="186"/>
      <c r="CG30" s="184"/>
      <c r="CH30" s="186"/>
      <c r="CI30" s="186"/>
      <c r="CJ30" s="186"/>
      <c r="CK30" s="184"/>
      <c r="CL30" s="186"/>
      <c r="CM30" s="184"/>
    </row>
    <row r="31" spans="1:91" ht="49.2">
      <c r="A31" s="120">
        <v>6</v>
      </c>
      <c r="B31" s="220" t="s">
        <v>748</v>
      </c>
      <c r="C31" s="127" t="s">
        <v>1194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>
        <v>-12716.79</v>
      </c>
      <c r="AM31" s="184"/>
      <c r="AN31" s="184"/>
      <c r="AO31" s="184">
        <v>-1328.14</v>
      </c>
      <c r="AP31" s="184">
        <v>-3.91</v>
      </c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>
        <v>-18577.86</v>
      </c>
      <c r="BC31" s="184"/>
      <c r="BD31" s="184"/>
      <c r="BE31" s="184">
        <v>-2639.34</v>
      </c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6"/>
      <c r="BT31" s="186"/>
      <c r="BU31" s="186"/>
      <c r="BV31" s="186"/>
      <c r="BW31" s="186"/>
      <c r="BX31" s="186"/>
      <c r="BY31" s="186"/>
      <c r="BZ31" s="184"/>
      <c r="CA31" s="186"/>
      <c r="CB31" s="184"/>
      <c r="CC31" s="184"/>
      <c r="CD31" s="186"/>
      <c r="CE31" s="186"/>
      <c r="CF31" s="186"/>
      <c r="CG31" s="186"/>
      <c r="CH31" s="186"/>
      <c r="CI31" s="186"/>
      <c r="CJ31" s="184"/>
      <c r="CK31" s="186"/>
      <c r="CL31" s="184"/>
      <c r="CM31" s="186"/>
    </row>
    <row r="32" spans="1:91" ht="49.2">
      <c r="A32" s="120">
        <v>6</v>
      </c>
      <c r="B32" s="220" t="s">
        <v>749</v>
      </c>
      <c r="C32" s="127" t="s">
        <v>1195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>
        <v>40135.75</v>
      </c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>
        <v>4931.68</v>
      </c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>
        <v>20850.87</v>
      </c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>
        <v>5460</v>
      </c>
      <c r="CJ32" s="184"/>
      <c r="CK32" s="184"/>
      <c r="CL32" s="184"/>
      <c r="CM32" s="184"/>
    </row>
    <row r="33" spans="1:91" ht="24.6">
      <c r="A33" s="120">
        <v>6</v>
      </c>
      <c r="B33" s="220" t="s">
        <v>750</v>
      </c>
      <c r="C33" s="127" t="s">
        <v>400</v>
      </c>
      <c r="D33" s="184">
        <v>26785968.829999998</v>
      </c>
      <c r="E33" s="184">
        <v>2239609.15</v>
      </c>
      <c r="F33" s="184">
        <v>1712691</v>
      </c>
      <c r="G33" s="184">
        <v>2285702.2400000002</v>
      </c>
      <c r="H33" s="184">
        <v>742945</v>
      </c>
      <c r="I33" s="184">
        <v>6624134.0099999998</v>
      </c>
      <c r="J33" s="184">
        <v>1875718.1</v>
      </c>
      <c r="K33" s="184">
        <v>4858777.8</v>
      </c>
      <c r="L33" s="184">
        <v>1693795.79</v>
      </c>
      <c r="M33" s="184">
        <v>1771390.35</v>
      </c>
      <c r="N33" s="184">
        <v>11360581.5</v>
      </c>
      <c r="O33" s="184">
        <v>849963.9</v>
      </c>
      <c r="P33" s="184">
        <v>14394003.25</v>
      </c>
      <c r="Q33" s="184">
        <v>2111644.7200000002</v>
      </c>
      <c r="R33" s="184">
        <v>5263790.0999999996</v>
      </c>
      <c r="S33" s="184">
        <v>5958305.5</v>
      </c>
      <c r="T33" s="184">
        <v>1851074.11</v>
      </c>
      <c r="U33" s="184">
        <v>2353441.31</v>
      </c>
      <c r="V33" s="184">
        <v>1997811.9</v>
      </c>
      <c r="W33" s="184">
        <v>1092096</v>
      </c>
      <c r="X33" s="184">
        <v>28031710.289999999</v>
      </c>
      <c r="Y33" s="184">
        <v>1556254.5</v>
      </c>
      <c r="Z33" s="184">
        <v>2615808.25</v>
      </c>
      <c r="AA33" s="184">
        <v>2981058.93</v>
      </c>
      <c r="AB33" s="184">
        <v>735834.25</v>
      </c>
      <c r="AC33" s="184">
        <v>1191247.5</v>
      </c>
      <c r="AD33" s="184">
        <v>1208403.5</v>
      </c>
      <c r="AE33" s="184">
        <v>5996707</v>
      </c>
      <c r="AF33" s="184">
        <v>828723.58</v>
      </c>
      <c r="AG33" s="184">
        <v>1062576.83</v>
      </c>
      <c r="AH33" s="184">
        <v>1721756.84</v>
      </c>
      <c r="AI33" s="184">
        <v>4594105.18</v>
      </c>
      <c r="AJ33" s="184">
        <v>1252644.2</v>
      </c>
      <c r="AK33" s="184">
        <v>4030355.5</v>
      </c>
      <c r="AL33" s="184">
        <v>92663073.950000003</v>
      </c>
      <c r="AM33" s="184">
        <v>1891481</v>
      </c>
      <c r="AN33" s="184">
        <v>3064801.1</v>
      </c>
      <c r="AO33" s="184">
        <v>7258823.75</v>
      </c>
      <c r="AP33" s="184">
        <v>6063043</v>
      </c>
      <c r="AQ33" s="184">
        <v>2162618.75</v>
      </c>
      <c r="AR33" s="184">
        <v>1214949</v>
      </c>
      <c r="AS33" s="184">
        <v>12051371.99</v>
      </c>
      <c r="AT33" s="184">
        <v>2541726.09</v>
      </c>
      <c r="AU33" s="184">
        <v>5129518.8600000003</v>
      </c>
      <c r="AV33" s="184">
        <v>8887400.6799999997</v>
      </c>
      <c r="AW33" s="184">
        <v>1458207.55</v>
      </c>
      <c r="AX33" s="184">
        <v>1182742.5</v>
      </c>
      <c r="AY33" s="184">
        <v>4601234.29</v>
      </c>
      <c r="AZ33" s="184">
        <v>1919519.5</v>
      </c>
      <c r="BA33" s="184">
        <v>1702481</v>
      </c>
      <c r="BB33" s="184">
        <v>16443964</v>
      </c>
      <c r="BC33" s="184">
        <v>1147060.44</v>
      </c>
      <c r="BD33" s="184">
        <v>50451655</v>
      </c>
      <c r="BE33" s="184">
        <v>5571758.6799999997</v>
      </c>
      <c r="BF33" s="184">
        <v>1749285.25</v>
      </c>
      <c r="BG33" s="184">
        <v>1758144.75</v>
      </c>
      <c r="BH33" s="184">
        <v>15784903.5</v>
      </c>
      <c r="BI33" s="184">
        <v>413421.5</v>
      </c>
      <c r="BJ33" s="184">
        <v>1005545.13</v>
      </c>
      <c r="BK33" s="184">
        <v>1144846.3</v>
      </c>
      <c r="BL33" s="184">
        <v>898744.5</v>
      </c>
      <c r="BM33" s="184">
        <v>18425566.210000001</v>
      </c>
      <c r="BN33" s="184">
        <v>2308617.41</v>
      </c>
      <c r="BO33" s="184">
        <v>1803479.98</v>
      </c>
      <c r="BP33" s="184">
        <v>2164252</v>
      </c>
      <c r="BQ33" s="184">
        <v>1757206.84</v>
      </c>
      <c r="BR33" s="184">
        <v>1191149.8999999999</v>
      </c>
      <c r="BS33" s="184">
        <v>129514183.3</v>
      </c>
      <c r="BT33" s="184">
        <v>3511745.5</v>
      </c>
      <c r="BU33" s="184">
        <v>1398784.21</v>
      </c>
      <c r="BV33" s="184">
        <v>12537142</v>
      </c>
      <c r="BW33" s="184">
        <v>2581425</v>
      </c>
      <c r="BX33" s="186">
        <v>1632938</v>
      </c>
      <c r="BY33" s="184">
        <v>6646137.7000000002</v>
      </c>
      <c r="BZ33" s="184">
        <v>1426538.94</v>
      </c>
      <c r="CA33" s="184">
        <v>1043736.3</v>
      </c>
      <c r="CB33" s="184">
        <v>2217748.5</v>
      </c>
      <c r="CC33" s="184">
        <v>3653736.75</v>
      </c>
      <c r="CD33" s="184">
        <v>6110426.5</v>
      </c>
      <c r="CE33" s="184">
        <v>1319576.44</v>
      </c>
      <c r="CF33" s="184">
        <v>5165439.5199999996</v>
      </c>
      <c r="CG33" s="184">
        <v>2532417.5</v>
      </c>
      <c r="CH33" s="184">
        <v>971915.5</v>
      </c>
      <c r="CI33" s="184">
        <v>611014.15</v>
      </c>
      <c r="CJ33" s="184">
        <v>1324312.6000000001</v>
      </c>
      <c r="CK33" s="184">
        <v>6009772.0499999998</v>
      </c>
      <c r="CL33" s="184">
        <v>736257.75</v>
      </c>
      <c r="CM33" s="184">
        <v>892547.25</v>
      </c>
    </row>
    <row r="34" spans="1:91" ht="24.6">
      <c r="A34" s="120">
        <v>6</v>
      </c>
      <c r="B34" s="220" t="s">
        <v>751</v>
      </c>
      <c r="C34" s="127" t="s">
        <v>401</v>
      </c>
      <c r="D34" s="184">
        <v>16499352.5</v>
      </c>
      <c r="E34" s="184">
        <v>337460.55</v>
      </c>
      <c r="F34" s="184">
        <v>323946</v>
      </c>
      <c r="G34" s="184">
        <v>673156.74</v>
      </c>
      <c r="H34" s="184">
        <v>92427.5</v>
      </c>
      <c r="I34" s="184">
        <v>631964.18000000005</v>
      </c>
      <c r="J34" s="184">
        <v>591469</v>
      </c>
      <c r="K34" s="184">
        <v>1033723.35</v>
      </c>
      <c r="L34" s="184">
        <v>235925.67</v>
      </c>
      <c r="M34" s="184">
        <v>392324.5</v>
      </c>
      <c r="N34" s="184">
        <v>4954180.6500000004</v>
      </c>
      <c r="O34" s="184">
        <v>184954.13</v>
      </c>
      <c r="P34" s="184">
        <v>10064389.75</v>
      </c>
      <c r="Q34" s="184">
        <v>605984.92000000004</v>
      </c>
      <c r="R34" s="184">
        <v>725677.4</v>
      </c>
      <c r="S34" s="184">
        <v>3010967.56</v>
      </c>
      <c r="T34" s="184">
        <v>460493.25</v>
      </c>
      <c r="U34" s="184">
        <v>627680.91</v>
      </c>
      <c r="V34" s="184">
        <v>461555</v>
      </c>
      <c r="W34" s="184">
        <v>228785.5</v>
      </c>
      <c r="X34" s="184">
        <v>24951507.719999999</v>
      </c>
      <c r="Y34" s="184">
        <v>453496.25</v>
      </c>
      <c r="Z34" s="184">
        <v>635789.25</v>
      </c>
      <c r="AA34" s="184">
        <v>438906.34</v>
      </c>
      <c r="AB34" s="184">
        <v>172903.5</v>
      </c>
      <c r="AC34" s="184">
        <v>322810</v>
      </c>
      <c r="AD34" s="184">
        <v>560340.06999999995</v>
      </c>
      <c r="AE34" s="184">
        <v>1880453.03</v>
      </c>
      <c r="AF34" s="184">
        <v>162565.60999999999</v>
      </c>
      <c r="AG34" s="184">
        <v>373658.8</v>
      </c>
      <c r="AH34" s="184">
        <v>336279.98</v>
      </c>
      <c r="AI34" s="184">
        <v>1040496.65</v>
      </c>
      <c r="AJ34" s="184">
        <v>259221</v>
      </c>
      <c r="AK34" s="184">
        <v>526258.5</v>
      </c>
      <c r="AL34" s="184">
        <v>55414329.390000001</v>
      </c>
      <c r="AM34" s="184">
        <v>343596</v>
      </c>
      <c r="AN34" s="184">
        <v>369576.69</v>
      </c>
      <c r="AO34" s="184">
        <v>3009505</v>
      </c>
      <c r="AP34" s="184">
        <v>2789078.93</v>
      </c>
      <c r="AQ34" s="184">
        <v>500174.5</v>
      </c>
      <c r="AR34" s="184">
        <v>227194</v>
      </c>
      <c r="AS34" s="184">
        <v>9836010.6600000001</v>
      </c>
      <c r="AT34" s="184">
        <v>317757.5</v>
      </c>
      <c r="AU34" s="184">
        <v>842119.36</v>
      </c>
      <c r="AV34" s="184">
        <v>1232336.6200000001</v>
      </c>
      <c r="AW34" s="184">
        <v>469332.75</v>
      </c>
      <c r="AX34" s="184">
        <v>273858.25</v>
      </c>
      <c r="AY34" s="184">
        <v>713173.95</v>
      </c>
      <c r="AZ34" s="184">
        <v>210530.5</v>
      </c>
      <c r="BA34" s="184">
        <v>176705</v>
      </c>
      <c r="BB34" s="184">
        <v>6742954.9500000002</v>
      </c>
      <c r="BC34" s="184">
        <v>256150.15</v>
      </c>
      <c r="BD34" s="184">
        <v>21435734.960000001</v>
      </c>
      <c r="BE34" s="184">
        <v>2745837.66</v>
      </c>
      <c r="BF34" s="184">
        <v>345681.75</v>
      </c>
      <c r="BG34" s="184">
        <v>390404</v>
      </c>
      <c r="BH34" s="184">
        <v>11281061.75</v>
      </c>
      <c r="BI34" s="184">
        <v>142052</v>
      </c>
      <c r="BJ34" s="184">
        <v>135174.70000000001</v>
      </c>
      <c r="BK34" s="184">
        <v>140228.5</v>
      </c>
      <c r="BL34" s="184">
        <v>354160.75</v>
      </c>
      <c r="BM34" s="184">
        <v>7826644.2800000003</v>
      </c>
      <c r="BN34" s="184">
        <v>628455.69999999995</v>
      </c>
      <c r="BO34" s="184">
        <v>374915.85</v>
      </c>
      <c r="BP34" s="184">
        <v>1358596.5</v>
      </c>
      <c r="BQ34" s="184">
        <v>180393.98</v>
      </c>
      <c r="BR34" s="184">
        <v>639519.73</v>
      </c>
      <c r="BS34" s="186">
        <v>94007022.569999993</v>
      </c>
      <c r="BT34" s="184">
        <v>395588.27</v>
      </c>
      <c r="BU34" s="184">
        <v>460079.75</v>
      </c>
      <c r="BV34" s="184">
        <v>6800042.2000000002</v>
      </c>
      <c r="BW34" s="186">
        <v>1412314</v>
      </c>
      <c r="BX34" s="184">
        <v>454148.5</v>
      </c>
      <c r="BY34" s="184">
        <v>2307487.52</v>
      </c>
      <c r="BZ34" s="186">
        <v>277663.75</v>
      </c>
      <c r="CA34" s="186">
        <v>147388</v>
      </c>
      <c r="CB34" s="184">
        <v>894030</v>
      </c>
      <c r="CC34" s="186">
        <v>735394</v>
      </c>
      <c r="CD34" s="184">
        <v>2892420.25</v>
      </c>
      <c r="CE34" s="184">
        <v>554227</v>
      </c>
      <c r="CF34" s="184">
        <v>955163.5</v>
      </c>
      <c r="CG34" s="184">
        <v>320025.09999999998</v>
      </c>
      <c r="CH34" s="184">
        <v>203136.25</v>
      </c>
      <c r="CI34" s="184">
        <v>232047.9</v>
      </c>
      <c r="CJ34" s="186">
        <v>315540.95</v>
      </c>
      <c r="CK34" s="186">
        <v>2831590.81</v>
      </c>
      <c r="CL34" s="186">
        <v>160057.79</v>
      </c>
      <c r="CM34" s="186">
        <v>137816.18</v>
      </c>
    </row>
    <row r="35" spans="1:91" ht="49.2">
      <c r="A35" s="120">
        <v>6</v>
      </c>
      <c r="B35" s="220" t="s">
        <v>752</v>
      </c>
      <c r="C35" s="127" t="s">
        <v>1196</v>
      </c>
      <c r="D35" s="184">
        <v>-3222286.62</v>
      </c>
      <c r="E35" s="184">
        <v>-44096.35</v>
      </c>
      <c r="F35" s="184">
        <v>-27861.58</v>
      </c>
      <c r="G35" s="184">
        <v>-101801.14</v>
      </c>
      <c r="H35" s="184">
        <v>-27453.3</v>
      </c>
      <c r="I35" s="184">
        <v>-74204.399999999994</v>
      </c>
      <c r="J35" s="184">
        <v>-99832.07</v>
      </c>
      <c r="K35" s="184">
        <v>-144636.29</v>
      </c>
      <c r="L35" s="184">
        <v>-35548.160000000003</v>
      </c>
      <c r="M35" s="184">
        <v>-120694.99</v>
      </c>
      <c r="N35" s="184">
        <v>-1105956.07</v>
      </c>
      <c r="O35" s="184">
        <v>-560</v>
      </c>
      <c r="P35" s="184">
        <v>-1168500.74</v>
      </c>
      <c r="Q35" s="184">
        <v>-116951.86</v>
      </c>
      <c r="R35" s="184">
        <v>-269928.99</v>
      </c>
      <c r="S35" s="184">
        <v>-728646</v>
      </c>
      <c r="T35" s="184">
        <v>-35913.71</v>
      </c>
      <c r="U35" s="184">
        <v>-77825.5</v>
      </c>
      <c r="V35" s="184">
        <v>-105760.68</v>
      </c>
      <c r="W35" s="184">
        <v>-44415.89</v>
      </c>
      <c r="X35" s="184">
        <v>-6223931.3600000003</v>
      </c>
      <c r="Y35" s="184">
        <v>-130750.83</v>
      </c>
      <c r="Z35" s="184">
        <v>-89804.41</v>
      </c>
      <c r="AA35" s="184">
        <v>-37754.42</v>
      </c>
      <c r="AB35" s="184">
        <v>-11561</v>
      </c>
      <c r="AC35" s="184">
        <v>-29790.3</v>
      </c>
      <c r="AD35" s="184">
        <v>-31697.62</v>
      </c>
      <c r="AE35" s="184">
        <v>-340456.81</v>
      </c>
      <c r="AF35" s="184">
        <v>-10742.69</v>
      </c>
      <c r="AG35" s="184">
        <v>-22469.51</v>
      </c>
      <c r="AH35" s="184">
        <v>-11931.56</v>
      </c>
      <c r="AI35" s="184">
        <v>-159522.21</v>
      </c>
      <c r="AJ35" s="184">
        <v>-46479.94</v>
      </c>
      <c r="AK35" s="184">
        <v>-230405.37</v>
      </c>
      <c r="AL35" s="184">
        <v>-18541296.890000001</v>
      </c>
      <c r="AM35" s="184">
        <v>-39565.61</v>
      </c>
      <c r="AN35" s="184">
        <v>-47990.65</v>
      </c>
      <c r="AO35" s="184">
        <v>-872449.41</v>
      </c>
      <c r="AP35" s="184">
        <v>-521212.93</v>
      </c>
      <c r="AQ35" s="184">
        <v>-70616.3</v>
      </c>
      <c r="AR35" s="184">
        <v>-35463.120000000003</v>
      </c>
      <c r="AS35" s="184">
        <v>-2146958.96</v>
      </c>
      <c r="AT35" s="184">
        <v>-96381.61</v>
      </c>
      <c r="AU35" s="184">
        <v>-198325</v>
      </c>
      <c r="AV35" s="184">
        <v>-146332.74</v>
      </c>
      <c r="AW35" s="184">
        <v>-108867.87</v>
      </c>
      <c r="AX35" s="184">
        <v>-58702.3</v>
      </c>
      <c r="AY35" s="184">
        <v>-50828.35</v>
      </c>
      <c r="AZ35" s="184">
        <v>-40778.89</v>
      </c>
      <c r="BA35" s="184">
        <v>-15189.05</v>
      </c>
      <c r="BB35" s="184">
        <v>-595747.01</v>
      </c>
      <c r="BC35" s="184">
        <v>-22791.11</v>
      </c>
      <c r="BD35" s="184">
        <v>-3450186.96</v>
      </c>
      <c r="BE35" s="184">
        <v>-533964.44999999995</v>
      </c>
      <c r="BF35" s="184">
        <v>-63092.9</v>
      </c>
      <c r="BG35" s="184">
        <v>-68895.19</v>
      </c>
      <c r="BH35" s="184">
        <v>-896402.07</v>
      </c>
      <c r="BI35" s="184">
        <v>-9736.17</v>
      </c>
      <c r="BJ35" s="184">
        <v>-21432.17</v>
      </c>
      <c r="BK35" s="184">
        <v>-47937.279999999999</v>
      </c>
      <c r="BL35" s="184">
        <v>-44091.67</v>
      </c>
      <c r="BM35" s="184">
        <v>-12000</v>
      </c>
      <c r="BN35" s="184">
        <v>-134084.26999999999</v>
      </c>
      <c r="BO35" s="184">
        <v>-113628.15</v>
      </c>
      <c r="BP35" s="184">
        <v>-276236.93</v>
      </c>
      <c r="BQ35" s="184">
        <v>-9203.09</v>
      </c>
      <c r="BR35" s="184">
        <v>-89835.92</v>
      </c>
      <c r="BS35" s="186">
        <v>-8493402.2200000007</v>
      </c>
      <c r="BT35" s="186">
        <v>-23105.25</v>
      </c>
      <c r="BU35" s="186">
        <v>-66958.740000000005</v>
      </c>
      <c r="BV35" s="184">
        <v>-525982.35</v>
      </c>
      <c r="BW35" s="186">
        <v>-4838.8100000000004</v>
      </c>
      <c r="BX35" s="186">
        <v>-63516.68</v>
      </c>
      <c r="BY35" s="184">
        <v>-378139.97</v>
      </c>
      <c r="BZ35" s="186">
        <v>-44390.85</v>
      </c>
      <c r="CA35" s="186">
        <v>-11800.94</v>
      </c>
      <c r="CB35" s="184">
        <v>-234062.23</v>
      </c>
      <c r="CC35" s="186">
        <v>-82866.460000000006</v>
      </c>
      <c r="CD35" s="184">
        <v>-411347.96</v>
      </c>
      <c r="CE35" s="184">
        <v>-37776.769999999997</v>
      </c>
      <c r="CF35" s="184">
        <v>-130265.60000000001</v>
      </c>
      <c r="CG35" s="186">
        <v>-41573.39</v>
      </c>
      <c r="CH35" s="186">
        <v>-14535.9</v>
      </c>
      <c r="CI35" s="184">
        <v>-70160.95</v>
      </c>
      <c r="CJ35" s="186">
        <v>-43100.08</v>
      </c>
      <c r="CK35" s="186">
        <v>-556323.36</v>
      </c>
      <c r="CL35" s="186">
        <v>-78.61</v>
      </c>
      <c r="CM35" s="186">
        <v>-16341.77</v>
      </c>
    </row>
    <row r="36" spans="1:91" ht="49.2">
      <c r="A36" s="120">
        <v>6</v>
      </c>
      <c r="B36" s="220" t="s">
        <v>753</v>
      </c>
      <c r="C36" s="127" t="s">
        <v>1197</v>
      </c>
      <c r="D36" s="184">
        <v>1705520.76</v>
      </c>
      <c r="E36" s="184">
        <v>40034.769999999997</v>
      </c>
      <c r="F36" s="184">
        <v>64073.68</v>
      </c>
      <c r="G36" s="184">
        <v>24395.61</v>
      </c>
      <c r="H36" s="184">
        <v>3345.2</v>
      </c>
      <c r="I36" s="184">
        <v>75722.09</v>
      </c>
      <c r="J36" s="184">
        <v>128161.71</v>
      </c>
      <c r="K36" s="184">
        <v>320226.07</v>
      </c>
      <c r="L36" s="184">
        <v>45598.81</v>
      </c>
      <c r="M36" s="184">
        <v>17532.3</v>
      </c>
      <c r="N36" s="184">
        <v>947877.31</v>
      </c>
      <c r="O36" s="184">
        <v>560</v>
      </c>
      <c r="P36" s="184">
        <v>1933676.33</v>
      </c>
      <c r="Q36" s="184">
        <v>86592.94</v>
      </c>
      <c r="R36" s="184">
        <v>29546.49</v>
      </c>
      <c r="S36" s="184">
        <v>53234.98</v>
      </c>
      <c r="T36" s="184">
        <v>124577.43</v>
      </c>
      <c r="U36" s="184">
        <v>49312.92</v>
      </c>
      <c r="V36" s="184">
        <v>14985.25</v>
      </c>
      <c r="W36" s="184">
        <v>51122.71</v>
      </c>
      <c r="X36" s="184">
        <v>2883262.85</v>
      </c>
      <c r="Y36" s="184">
        <v>152836.37</v>
      </c>
      <c r="Z36" s="184">
        <v>191900.76</v>
      </c>
      <c r="AA36" s="184">
        <v>81457.25</v>
      </c>
      <c r="AB36" s="184">
        <v>79894.06</v>
      </c>
      <c r="AC36" s="184">
        <v>208583.84</v>
      </c>
      <c r="AD36" s="184">
        <v>147684.67000000001</v>
      </c>
      <c r="AE36" s="184">
        <v>505093.64</v>
      </c>
      <c r="AF36" s="184">
        <v>68703.92</v>
      </c>
      <c r="AG36" s="184">
        <v>66383.19</v>
      </c>
      <c r="AH36" s="184">
        <v>94835.81</v>
      </c>
      <c r="AI36" s="184">
        <v>353690.72</v>
      </c>
      <c r="AJ36" s="184">
        <v>87620.160000000003</v>
      </c>
      <c r="AK36" s="184">
        <v>100232.8</v>
      </c>
      <c r="AL36" s="184">
        <v>10052637.15</v>
      </c>
      <c r="AM36" s="184">
        <v>33570.339999999997</v>
      </c>
      <c r="AN36" s="184">
        <v>31994.38</v>
      </c>
      <c r="AO36" s="184">
        <v>148994.35</v>
      </c>
      <c r="AP36" s="184">
        <v>283065.87</v>
      </c>
      <c r="AQ36" s="184">
        <v>40757.67</v>
      </c>
      <c r="AR36" s="184">
        <v>14277.49</v>
      </c>
      <c r="AS36" s="184">
        <v>1794214.46</v>
      </c>
      <c r="AT36" s="184">
        <v>106798.97</v>
      </c>
      <c r="AU36" s="184">
        <v>229610.92</v>
      </c>
      <c r="AV36" s="184">
        <v>251389.36</v>
      </c>
      <c r="AW36" s="184">
        <v>60611.64</v>
      </c>
      <c r="AX36" s="184">
        <v>148572.26999999999</v>
      </c>
      <c r="AY36" s="184">
        <v>28974.880000000001</v>
      </c>
      <c r="AZ36" s="184">
        <v>247525.53</v>
      </c>
      <c r="BA36" s="184">
        <v>38841.620000000003</v>
      </c>
      <c r="BB36" s="184">
        <v>1272397.97</v>
      </c>
      <c r="BC36" s="184">
        <v>22770.5</v>
      </c>
      <c r="BD36" s="184">
        <v>4185998.05</v>
      </c>
      <c r="BE36" s="184">
        <v>247705.57</v>
      </c>
      <c r="BF36" s="184">
        <v>90263.12</v>
      </c>
      <c r="BG36" s="184">
        <v>69490.789999999994</v>
      </c>
      <c r="BH36" s="184">
        <v>1689058.99</v>
      </c>
      <c r="BI36" s="184">
        <v>79868.56</v>
      </c>
      <c r="BJ36" s="184">
        <v>15739.66</v>
      </c>
      <c r="BK36" s="184">
        <v>42006.76</v>
      </c>
      <c r="BL36" s="184">
        <v>62316.39</v>
      </c>
      <c r="BM36" s="184">
        <v>3557815</v>
      </c>
      <c r="BN36" s="184">
        <v>264886.44</v>
      </c>
      <c r="BO36" s="184">
        <v>37882.03</v>
      </c>
      <c r="BP36" s="184">
        <v>232732.61</v>
      </c>
      <c r="BQ36" s="184">
        <v>72983.89</v>
      </c>
      <c r="BR36" s="184">
        <v>185519.08</v>
      </c>
      <c r="BS36" s="186">
        <v>11458467.380000001</v>
      </c>
      <c r="BT36" s="186">
        <v>48422.83</v>
      </c>
      <c r="BU36" s="184">
        <v>111351</v>
      </c>
      <c r="BV36" s="186">
        <v>2563589.98</v>
      </c>
      <c r="BW36" s="184">
        <v>360062.04</v>
      </c>
      <c r="BX36" s="186">
        <v>112233.60000000001</v>
      </c>
      <c r="BY36" s="186">
        <v>526937.02</v>
      </c>
      <c r="BZ36" s="186">
        <v>37433.040000000001</v>
      </c>
      <c r="CA36" s="186">
        <v>28439.74</v>
      </c>
      <c r="CB36" s="186">
        <v>114102.64</v>
      </c>
      <c r="CC36" s="186">
        <v>210140.91</v>
      </c>
      <c r="CD36" s="186">
        <v>792333.19</v>
      </c>
      <c r="CE36" s="186">
        <v>133938.73000000001</v>
      </c>
      <c r="CF36" s="186">
        <v>271784.45</v>
      </c>
      <c r="CG36" s="186">
        <v>90820.67</v>
      </c>
      <c r="CH36" s="186">
        <v>43492.3</v>
      </c>
      <c r="CI36" s="186">
        <v>27447.14</v>
      </c>
      <c r="CJ36" s="186">
        <v>48685.74</v>
      </c>
      <c r="CK36" s="186">
        <v>637028.80000000005</v>
      </c>
      <c r="CL36" s="186">
        <v>175143.51</v>
      </c>
      <c r="CM36" s="186">
        <v>62907.63</v>
      </c>
    </row>
    <row r="37" spans="1:91" ht="24.6">
      <c r="A37" s="120">
        <v>7</v>
      </c>
      <c r="B37" s="220" t="s">
        <v>754</v>
      </c>
      <c r="C37" s="128" t="s">
        <v>402</v>
      </c>
      <c r="D37" s="184">
        <v>136661</v>
      </c>
      <c r="E37" s="184">
        <v>74201</v>
      </c>
      <c r="F37" s="184">
        <v>20354</v>
      </c>
      <c r="G37" s="184">
        <v>14548</v>
      </c>
      <c r="H37" s="184">
        <v>65510</v>
      </c>
      <c r="I37" s="184">
        <v>113661.75</v>
      </c>
      <c r="J37" s="184">
        <v>138549.25</v>
      </c>
      <c r="K37" s="184">
        <v>184134</v>
      </c>
      <c r="L37" s="184">
        <v>49228.94</v>
      </c>
      <c r="M37" s="184">
        <v>205999.5</v>
      </c>
      <c r="N37" s="184">
        <v>456211</v>
      </c>
      <c r="O37" s="184">
        <v>36897</v>
      </c>
      <c r="P37" s="184">
        <v>214388.5</v>
      </c>
      <c r="Q37" s="184">
        <v>117374</v>
      </c>
      <c r="R37" s="184">
        <v>247338.5</v>
      </c>
      <c r="S37" s="184">
        <v>70578</v>
      </c>
      <c r="T37" s="184">
        <v>128637.5</v>
      </c>
      <c r="U37" s="184">
        <v>126953.01</v>
      </c>
      <c r="V37" s="184">
        <v>56399</v>
      </c>
      <c r="W37" s="184">
        <v>61359</v>
      </c>
      <c r="X37" s="184">
        <v>108866.5</v>
      </c>
      <c r="Y37" s="184">
        <v>65182</v>
      </c>
      <c r="Z37" s="184">
        <v>237121</v>
      </c>
      <c r="AA37" s="184">
        <v>80157</v>
      </c>
      <c r="AB37" s="184">
        <v>22064.5</v>
      </c>
      <c r="AC37" s="184">
        <v>58839</v>
      </c>
      <c r="AD37" s="184">
        <v>28551</v>
      </c>
      <c r="AE37" s="184">
        <v>205967</v>
      </c>
      <c r="AF37" s="184">
        <v>49947</v>
      </c>
      <c r="AG37" s="184">
        <v>24355</v>
      </c>
      <c r="AH37" s="184">
        <v>106056</v>
      </c>
      <c r="AI37" s="184">
        <v>37741.5</v>
      </c>
      <c r="AJ37" s="184">
        <v>43301</v>
      </c>
      <c r="AK37" s="184">
        <v>84254</v>
      </c>
      <c r="AL37" s="184">
        <v>277012</v>
      </c>
      <c r="AM37" s="184">
        <v>87563</v>
      </c>
      <c r="AN37" s="184">
        <v>115444</v>
      </c>
      <c r="AO37" s="184">
        <v>346001.6</v>
      </c>
      <c r="AP37" s="184">
        <v>179455</v>
      </c>
      <c r="AQ37" s="184">
        <v>301923</v>
      </c>
      <c r="AR37" s="184">
        <v>44781</v>
      </c>
      <c r="AS37" s="184">
        <v>296313</v>
      </c>
      <c r="AT37" s="184">
        <v>183612</v>
      </c>
      <c r="AU37" s="184">
        <v>224285</v>
      </c>
      <c r="AV37" s="184">
        <v>189487</v>
      </c>
      <c r="AW37" s="184">
        <v>72033</v>
      </c>
      <c r="AX37" s="184">
        <v>115306</v>
      </c>
      <c r="AY37" s="184">
        <v>84886</v>
      </c>
      <c r="AZ37" s="184">
        <v>76105</v>
      </c>
      <c r="BA37" s="184">
        <v>97468</v>
      </c>
      <c r="BB37" s="184">
        <v>454945</v>
      </c>
      <c r="BC37" s="184">
        <v>96362</v>
      </c>
      <c r="BD37" s="184">
        <v>513652.5</v>
      </c>
      <c r="BE37" s="184">
        <v>129895.5</v>
      </c>
      <c r="BF37" s="184">
        <v>79986</v>
      </c>
      <c r="BG37" s="184">
        <v>121310.5</v>
      </c>
      <c r="BH37" s="184">
        <v>166791.25</v>
      </c>
      <c r="BI37" s="184">
        <v>48143</v>
      </c>
      <c r="BJ37" s="184">
        <v>54662</v>
      </c>
      <c r="BK37" s="184">
        <v>226079</v>
      </c>
      <c r="BL37" s="184">
        <v>76789</v>
      </c>
      <c r="BM37" s="184">
        <v>84566.5</v>
      </c>
      <c r="BN37" s="184">
        <v>38845</v>
      </c>
      <c r="BO37" s="184">
        <v>35426.839999999997</v>
      </c>
      <c r="BP37" s="184">
        <v>87504</v>
      </c>
      <c r="BQ37" s="184">
        <v>49881</v>
      </c>
      <c r="BR37" s="184">
        <v>41128</v>
      </c>
      <c r="BS37" s="184">
        <v>470154.25</v>
      </c>
      <c r="BT37" s="184">
        <v>149645</v>
      </c>
      <c r="BU37" s="184">
        <v>71249</v>
      </c>
      <c r="BV37" s="184">
        <v>440974</v>
      </c>
      <c r="BW37" s="184">
        <v>26837</v>
      </c>
      <c r="BX37" s="184">
        <v>115475</v>
      </c>
      <c r="BY37" s="184">
        <v>246614</v>
      </c>
      <c r="BZ37" s="184">
        <v>64558</v>
      </c>
      <c r="CA37" s="184">
        <v>22614</v>
      </c>
      <c r="CB37" s="184">
        <v>173409.5</v>
      </c>
      <c r="CC37" s="184">
        <v>139035</v>
      </c>
      <c r="CD37" s="184">
        <v>313879</v>
      </c>
      <c r="CE37" s="184">
        <v>165719</v>
      </c>
      <c r="CF37" s="184">
        <v>206904.5</v>
      </c>
      <c r="CG37" s="184">
        <v>20760</v>
      </c>
      <c r="CH37" s="184">
        <v>132675</v>
      </c>
      <c r="CI37" s="184">
        <v>49868</v>
      </c>
      <c r="CJ37" s="184">
        <v>78570</v>
      </c>
      <c r="CK37" s="184">
        <v>243984</v>
      </c>
      <c r="CL37" s="184">
        <v>61462.5</v>
      </c>
      <c r="CM37" s="184">
        <v>80144.5</v>
      </c>
    </row>
    <row r="38" spans="1:91" ht="24.6">
      <c r="A38" s="120">
        <v>7</v>
      </c>
      <c r="B38" s="220" t="s">
        <v>755</v>
      </c>
      <c r="C38" s="128" t="s">
        <v>403</v>
      </c>
      <c r="D38" s="184">
        <v>5511474.25</v>
      </c>
      <c r="E38" s="184">
        <v>19361</v>
      </c>
      <c r="F38" s="184"/>
      <c r="G38" s="184">
        <v>18411</v>
      </c>
      <c r="H38" s="184">
        <v>21866.5</v>
      </c>
      <c r="I38" s="184">
        <v>14095</v>
      </c>
      <c r="J38" s="184">
        <v>64068</v>
      </c>
      <c r="K38" s="184">
        <v>81176</v>
      </c>
      <c r="L38" s="184">
        <v>35789.06</v>
      </c>
      <c r="M38" s="184">
        <v>137388.75</v>
      </c>
      <c r="N38" s="184">
        <v>440946</v>
      </c>
      <c r="O38" s="184">
        <v>50496</v>
      </c>
      <c r="P38" s="184">
        <v>3607825.25</v>
      </c>
      <c r="Q38" s="184">
        <v>81508.3</v>
      </c>
      <c r="R38" s="184">
        <v>71444</v>
      </c>
      <c r="S38" s="184">
        <v>306317.75</v>
      </c>
      <c r="T38" s="184">
        <v>207555</v>
      </c>
      <c r="U38" s="184">
        <v>101804</v>
      </c>
      <c r="V38" s="184">
        <v>59589</v>
      </c>
      <c r="W38" s="184">
        <v>17192</v>
      </c>
      <c r="X38" s="184">
        <v>5537311.5800000001</v>
      </c>
      <c r="Y38" s="184">
        <v>44116</v>
      </c>
      <c r="Z38" s="184">
        <v>137311</v>
      </c>
      <c r="AA38" s="184">
        <v>14030</v>
      </c>
      <c r="AB38" s="184">
        <v>18875.5</v>
      </c>
      <c r="AC38" s="184">
        <v>24021</v>
      </c>
      <c r="AD38" s="184">
        <v>13191</v>
      </c>
      <c r="AE38" s="184">
        <v>380164</v>
      </c>
      <c r="AF38" s="184">
        <v>14669</v>
      </c>
      <c r="AG38" s="184">
        <v>42590</v>
      </c>
      <c r="AH38" s="184">
        <v>27185</v>
      </c>
      <c r="AI38" s="184">
        <v>162668.5</v>
      </c>
      <c r="AJ38" s="184">
        <v>23998</v>
      </c>
      <c r="AK38" s="184">
        <v>63082</v>
      </c>
      <c r="AL38" s="184">
        <v>10407683.550000001</v>
      </c>
      <c r="AM38" s="184">
        <v>13675</v>
      </c>
      <c r="AN38" s="184">
        <v>2944</v>
      </c>
      <c r="AO38" s="184">
        <v>48307.5</v>
      </c>
      <c r="AP38" s="184">
        <v>373154</v>
      </c>
      <c r="AQ38" s="184">
        <v>25836</v>
      </c>
      <c r="AR38" s="184">
        <v>10731</v>
      </c>
      <c r="AS38" s="184">
        <v>3271393.46</v>
      </c>
      <c r="AT38" s="184">
        <v>232844</v>
      </c>
      <c r="AU38" s="184">
        <v>301152</v>
      </c>
      <c r="AV38" s="184">
        <v>41739</v>
      </c>
      <c r="AW38" s="184">
        <v>56417</v>
      </c>
      <c r="AX38" s="184">
        <v>2203</v>
      </c>
      <c r="AY38" s="184">
        <v>42820</v>
      </c>
      <c r="AZ38" s="184">
        <v>51019</v>
      </c>
      <c r="BA38" s="184">
        <v>8899</v>
      </c>
      <c r="BB38" s="184">
        <v>1472822</v>
      </c>
      <c r="BC38" s="184">
        <v>14306</v>
      </c>
      <c r="BD38" s="184">
        <v>4234325.7</v>
      </c>
      <c r="BE38" s="184">
        <v>489720.1</v>
      </c>
      <c r="BF38" s="184">
        <v>166573.75</v>
      </c>
      <c r="BG38" s="184">
        <v>73772.5</v>
      </c>
      <c r="BH38" s="184">
        <v>767004.12</v>
      </c>
      <c r="BI38" s="184">
        <v>30449.5</v>
      </c>
      <c r="BJ38" s="184">
        <v>75036</v>
      </c>
      <c r="BK38" s="184">
        <v>109821</v>
      </c>
      <c r="BL38" s="184">
        <v>59327</v>
      </c>
      <c r="BM38" s="184">
        <v>1989311</v>
      </c>
      <c r="BN38" s="184">
        <v>36093</v>
      </c>
      <c r="BO38" s="184">
        <v>27734.93</v>
      </c>
      <c r="BP38" s="184">
        <v>250890.5</v>
      </c>
      <c r="BQ38" s="184">
        <v>7891</v>
      </c>
      <c r="BR38" s="184">
        <v>17918</v>
      </c>
      <c r="BS38" s="184">
        <v>12269937.25</v>
      </c>
      <c r="BT38" s="184">
        <v>43995.040000000001</v>
      </c>
      <c r="BU38" s="184">
        <v>25250</v>
      </c>
      <c r="BV38" s="184">
        <v>2158575</v>
      </c>
      <c r="BW38" s="184"/>
      <c r="BX38" s="186">
        <v>50388</v>
      </c>
      <c r="BY38" s="184">
        <v>1737995.5</v>
      </c>
      <c r="BZ38" s="184">
        <v>30366</v>
      </c>
      <c r="CA38" s="184">
        <v>35098</v>
      </c>
      <c r="CB38" s="184">
        <v>49983.5</v>
      </c>
      <c r="CC38" s="184">
        <v>45335</v>
      </c>
      <c r="CD38" s="184">
        <v>1523275</v>
      </c>
      <c r="CE38" s="186">
        <v>85827</v>
      </c>
      <c r="CF38" s="184">
        <v>372088.5</v>
      </c>
      <c r="CG38" s="184">
        <v>21863</v>
      </c>
      <c r="CH38" s="184">
        <v>39999</v>
      </c>
      <c r="CI38" s="184">
        <v>42620</v>
      </c>
      <c r="CJ38" s="184">
        <v>14107</v>
      </c>
      <c r="CK38" s="184">
        <v>848832.5</v>
      </c>
      <c r="CL38" s="184">
        <v>16720.71</v>
      </c>
      <c r="CM38" s="184">
        <v>19406.349999999999</v>
      </c>
    </row>
    <row r="39" spans="1:91" ht="24.6">
      <c r="A39" s="120">
        <v>9</v>
      </c>
      <c r="B39" s="220" t="s">
        <v>756</v>
      </c>
      <c r="C39" s="125" t="s">
        <v>1198</v>
      </c>
      <c r="D39" s="184">
        <v>3327189.25</v>
      </c>
      <c r="E39" s="184">
        <v>346140.5</v>
      </c>
      <c r="F39" s="184">
        <v>221182</v>
      </c>
      <c r="G39" s="184">
        <v>316766.5</v>
      </c>
      <c r="H39" s="184">
        <v>137078</v>
      </c>
      <c r="I39" s="184">
        <v>799637</v>
      </c>
      <c r="J39" s="184">
        <v>246770.8</v>
      </c>
      <c r="K39" s="184">
        <v>1088460.55</v>
      </c>
      <c r="L39" s="184">
        <v>292254.78999999998</v>
      </c>
      <c r="M39" s="184">
        <v>250578.1</v>
      </c>
      <c r="N39" s="184">
        <v>1116189</v>
      </c>
      <c r="O39" s="184">
        <v>143604.54999999999</v>
      </c>
      <c r="P39" s="184">
        <v>2920252</v>
      </c>
      <c r="Q39" s="184">
        <v>482208.94</v>
      </c>
      <c r="R39" s="184">
        <v>616261.18999999994</v>
      </c>
      <c r="S39" s="184">
        <v>1114459.25</v>
      </c>
      <c r="T39" s="184">
        <v>272814</v>
      </c>
      <c r="U39" s="184">
        <v>379721.6</v>
      </c>
      <c r="V39" s="184">
        <v>414781</v>
      </c>
      <c r="W39" s="184">
        <v>156113</v>
      </c>
      <c r="X39" s="184">
        <v>4743216.75</v>
      </c>
      <c r="Y39" s="184">
        <v>217353.5</v>
      </c>
      <c r="Z39" s="184">
        <v>418547</v>
      </c>
      <c r="AA39" s="184">
        <v>313100</v>
      </c>
      <c r="AB39" s="184">
        <v>159065.75</v>
      </c>
      <c r="AC39" s="184">
        <v>309116.5</v>
      </c>
      <c r="AD39" s="184">
        <v>245461</v>
      </c>
      <c r="AE39" s="184">
        <v>1012132.75</v>
      </c>
      <c r="AF39" s="184">
        <v>176034.65</v>
      </c>
      <c r="AG39" s="184">
        <v>280235.84999999998</v>
      </c>
      <c r="AH39" s="184">
        <v>197461.87</v>
      </c>
      <c r="AI39" s="184">
        <v>358161.52</v>
      </c>
      <c r="AJ39" s="184">
        <v>252354.06</v>
      </c>
      <c r="AK39" s="184">
        <v>548550.25</v>
      </c>
      <c r="AL39" s="184">
        <v>15662673.25</v>
      </c>
      <c r="AM39" s="184">
        <v>303953</v>
      </c>
      <c r="AN39" s="184">
        <v>848978.5</v>
      </c>
      <c r="AO39" s="184">
        <v>1362966.28</v>
      </c>
      <c r="AP39" s="184">
        <v>1392157</v>
      </c>
      <c r="AQ39" s="184">
        <v>330171.25</v>
      </c>
      <c r="AR39" s="184">
        <v>370597</v>
      </c>
      <c r="AS39" s="184">
        <v>2270322</v>
      </c>
      <c r="AT39" s="184">
        <v>739173.94</v>
      </c>
      <c r="AU39" s="184">
        <v>1923169.72</v>
      </c>
      <c r="AV39" s="184">
        <v>1213270.53</v>
      </c>
      <c r="AW39" s="184">
        <v>433855</v>
      </c>
      <c r="AX39" s="184">
        <v>155390.75</v>
      </c>
      <c r="AY39" s="184">
        <v>650690.39</v>
      </c>
      <c r="AZ39" s="184">
        <v>243178.25</v>
      </c>
      <c r="BA39" s="184">
        <v>293123</v>
      </c>
      <c r="BB39" s="184">
        <v>2334291</v>
      </c>
      <c r="BC39" s="184">
        <v>153788.1</v>
      </c>
      <c r="BD39" s="184">
        <v>7389993</v>
      </c>
      <c r="BE39" s="184">
        <v>721491.5</v>
      </c>
      <c r="BF39" s="184">
        <v>216904.25</v>
      </c>
      <c r="BG39" s="184">
        <v>570009.75</v>
      </c>
      <c r="BH39" s="184">
        <v>3213650.55</v>
      </c>
      <c r="BI39" s="184">
        <v>53221</v>
      </c>
      <c r="BJ39" s="184">
        <v>94238.45</v>
      </c>
      <c r="BK39" s="184">
        <v>193431.3</v>
      </c>
      <c r="BL39" s="184">
        <v>187315.25</v>
      </c>
      <c r="BM39" s="184">
        <v>2559162.5</v>
      </c>
      <c r="BN39" s="184">
        <v>356214.3</v>
      </c>
      <c r="BO39" s="184">
        <v>470425.5</v>
      </c>
      <c r="BP39" s="184">
        <v>436643</v>
      </c>
      <c r="BQ39" s="184">
        <v>345278.37</v>
      </c>
      <c r="BR39" s="184">
        <v>271772.40999999997</v>
      </c>
      <c r="BS39" s="186">
        <v>15918472.859999999</v>
      </c>
      <c r="BT39" s="186">
        <v>320126.5</v>
      </c>
      <c r="BU39" s="186">
        <v>228703.33</v>
      </c>
      <c r="BV39" s="186">
        <v>1904953</v>
      </c>
      <c r="BW39" s="186">
        <v>757398</v>
      </c>
      <c r="BX39" s="186">
        <v>255263</v>
      </c>
      <c r="BY39" s="186">
        <v>974412.80000000005</v>
      </c>
      <c r="BZ39" s="186">
        <v>352555.27</v>
      </c>
      <c r="CA39" s="186">
        <v>199861</v>
      </c>
      <c r="CB39" s="186">
        <v>321266.5</v>
      </c>
      <c r="CC39" s="186">
        <v>1320975.3500000001</v>
      </c>
      <c r="CD39" s="186">
        <v>1012814.25</v>
      </c>
      <c r="CE39" s="186">
        <v>189218</v>
      </c>
      <c r="CF39" s="186">
        <v>847493</v>
      </c>
      <c r="CG39" s="186">
        <v>441209.26</v>
      </c>
      <c r="CH39" s="186">
        <v>159688.5</v>
      </c>
      <c r="CI39" s="186">
        <v>133163.85</v>
      </c>
      <c r="CJ39" s="186">
        <v>220196.7</v>
      </c>
      <c r="CK39" s="186">
        <v>977168.45</v>
      </c>
      <c r="CL39" s="186">
        <v>153888.31</v>
      </c>
      <c r="CM39" s="186">
        <v>413259.5</v>
      </c>
    </row>
    <row r="40" spans="1:91" ht="24.6">
      <c r="A40" s="120">
        <v>9</v>
      </c>
      <c r="B40" s="220" t="s">
        <v>757</v>
      </c>
      <c r="C40" s="125" t="s">
        <v>1199</v>
      </c>
      <c r="D40" s="184">
        <v>2566670.75</v>
      </c>
      <c r="E40" s="184">
        <v>20389.05</v>
      </c>
      <c r="F40" s="184">
        <v>19719</v>
      </c>
      <c r="G40" s="184">
        <v>74835.75</v>
      </c>
      <c r="H40" s="184">
        <v>19546.5</v>
      </c>
      <c r="I40" s="184">
        <v>76530</v>
      </c>
      <c r="J40" s="184">
        <v>130106.55</v>
      </c>
      <c r="K40" s="184">
        <v>118929.75</v>
      </c>
      <c r="L40" s="184">
        <v>53425.14</v>
      </c>
      <c r="M40" s="184">
        <v>33199.25</v>
      </c>
      <c r="N40" s="184">
        <v>685219.5</v>
      </c>
      <c r="O40" s="184">
        <v>39352.92</v>
      </c>
      <c r="P40" s="184">
        <v>2747650.75</v>
      </c>
      <c r="Q40" s="184">
        <v>112571.1</v>
      </c>
      <c r="R40" s="184">
        <v>129134.25</v>
      </c>
      <c r="S40" s="184">
        <v>644033.75</v>
      </c>
      <c r="T40" s="184">
        <v>45881.25</v>
      </c>
      <c r="U40" s="184">
        <v>150614.5</v>
      </c>
      <c r="V40" s="184">
        <v>247128</v>
      </c>
      <c r="W40" s="184">
        <v>26779</v>
      </c>
      <c r="X40" s="184">
        <v>5266173.91</v>
      </c>
      <c r="Y40" s="184">
        <v>94105.25</v>
      </c>
      <c r="Z40" s="184">
        <v>174800.53</v>
      </c>
      <c r="AA40" s="184">
        <v>81001</v>
      </c>
      <c r="AB40" s="184">
        <v>28596.5</v>
      </c>
      <c r="AC40" s="184">
        <v>88227.5</v>
      </c>
      <c r="AD40" s="184">
        <v>45575</v>
      </c>
      <c r="AE40" s="184">
        <v>331773.25</v>
      </c>
      <c r="AF40" s="184">
        <v>64161.1</v>
      </c>
      <c r="AG40" s="184">
        <v>170150.78</v>
      </c>
      <c r="AH40" s="184">
        <v>57191.53</v>
      </c>
      <c r="AI40" s="184">
        <v>125718.57</v>
      </c>
      <c r="AJ40" s="184">
        <v>60237.61</v>
      </c>
      <c r="AK40" s="184">
        <v>75302.25</v>
      </c>
      <c r="AL40" s="184">
        <v>9369888.9000000004</v>
      </c>
      <c r="AM40" s="184">
        <v>84663</v>
      </c>
      <c r="AN40" s="184">
        <v>157538.19</v>
      </c>
      <c r="AO40" s="184">
        <v>611758.30000000005</v>
      </c>
      <c r="AP40" s="184">
        <v>625715</v>
      </c>
      <c r="AQ40" s="184">
        <v>42758.5</v>
      </c>
      <c r="AR40" s="184">
        <v>91250</v>
      </c>
      <c r="AS40" s="184">
        <v>1448344.5</v>
      </c>
      <c r="AT40" s="184">
        <v>184432.75</v>
      </c>
      <c r="AU40" s="184">
        <v>99494.24</v>
      </c>
      <c r="AV40" s="184">
        <v>248524</v>
      </c>
      <c r="AW40" s="184">
        <v>60243.25</v>
      </c>
      <c r="AX40" s="184">
        <v>44126.75</v>
      </c>
      <c r="AY40" s="184">
        <v>79934.75</v>
      </c>
      <c r="AZ40" s="184">
        <v>53887.25</v>
      </c>
      <c r="BA40" s="184">
        <v>113527</v>
      </c>
      <c r="BB40" s="184">
        <v>1230272.3600000001</v>
      </c>
      <c r="BC40" s="184">
        <v>116477.5</v>
      </c>
      <c r="BD40" s="184">
        <v>3811547.14</v>
      </c>
      <c r="BE40" s="184">
        <v>489833</v>
      </c>
      <c r="BF40" s="184">
        <v>58078.25</v>
      </c>
      <c r="BG40" s="184">
        <v>16620.5</v>
      </c>
      <c r="BH40" s="184">
        <v>1443337.25</v>
      </c>
      <c r="BI40" s="184">
        <v>13399</v>
      </c>
      <c r="BJ40" s="184">
        <v>5759</v>
      </c>
      <c r="BK40" s="184">
        <v>14870</v>
      </c>
      <c r="BL40" s="184">
        <v>157540.5</v>
      </c>
      <c r="BM40" s="184">
        <v>3884052.22</v>
      </c>
      <c r="BN40" s="184">
        <v>177282.25</v>
      </c>
      <c r="BO40" s="184">
        <v>58943.25</v>
      </c>
      <c r="BP40" s="184">
        <v>182903</v>
      </c>
      <c r="BQ40" s="184">
        <v>40992.19</v>
      </c>
      <c r="BR40" s="184">
        <v>172040.7</v>
      </c>
      <c r="BS40" s="186">
        <v>12180523.800000001</v>
      </c>
      <c r="BT40" s="184">
        <v>45068.5</v>
      </c>
      <c r="BU40" s="184">
        <v>127060.06</v>
      </c>
      <c r="BV40" s="186">
        <v>1325163.25</v>
      </c>
      <c r="BW40" s="184">
        <v>89164</v>
      </c>
      <c r="BX40" s="184">
        <v>76527.5</v>
      </c>
      <c r="BY40" s="184">
        <v>339312</v>
      </c>
      <c r="BZ40" s="184">
        <v>9519.5</v>
      </c>
      <c r="CA40" s="184">
        <v>68687.8</v>
      </c>
      <c r="CB40" s="184">
        <v>217305</v>
      </c>
      <c r="CC40" s="186">
        <v>176650.12</v>
      </c>
      <c r="CD40" s="184">
        <v>375996.25</v>
      </c>
      <c r="CE40" s="184">
        <v>127456</v>
      </c>
      <c r="CF40" s="186">
        <v>92603.5</v>
      </c>
      <c r="CG40" s="186">
        <v>12629.41</v>
      </c>
      <c r="CH40" s="184">
        <v>19251.25</v>
      </c>
      <c r="CI40" s="184">
        <v>9452.75</v>
      </c>
      <c r="CJ40" s="184">
        <v>30079</v>
      </c>
      <c r="CK40" s="186">
        <v>773734.95</v>
      </c>
      <c r="CL40" s="186">
        <v>11697.3</v>
      </c>
      <c r="CM40" s="184">
        <v>5015.5</v>
      </c>
    </row>
    <row r="41" spans="1:91" ht="49.2">
      <c r="A41" s="120">
        <v>9</v>
      </c>
      <c r="B41" s="220" t="s">
        <v>758</v>
      </c>
      <c r="C41" s="125" t="s">
        <v>1200</v>
      </c>
      <c r="D41" s="184">
        <v>-2073997.38</v>
      </c>
      <c r="E41" s="184">
        <v>-17142.189999999999</v>
      </c>
      <c r="F41" s="184">
        <v>-4980.95</v>
      </c>
      <c r="G41" s="184">
        <v>-14883.54</v>
      </c>
      <c r="H41" s="184">
        <v>-9428.24</v>
      </c>
      <c r="I41" s="184">
        <v>-4928.93</v>
      </c>
      <c r="J41" s="184">
        <v>-36751.72</v>
      </c>
      <c r="K41" s="184">
        <v>-9422.4</v>
      </c>
      <c r="L41" s="184"/>
      <c r="M41" s="184">
        <v>-1821</v>
      </c>
      <c r="N41" s="184">
        <v>-103464.64</v>
      </c>
      <c r="O41" s="184"/>
      <c r="P41" s="184">
        <v>-231271.1</v>
      </c>
      <c r="Q41" s="184">
        <v>-17971.97</v>
      </c>
      <c r="R41" s="184">
        <v>-41952.94</v>
      </c>
      <c r="S41" s="184">
        <v>-207898.76</v>
      </c>
      <c r="T41" s="184">
        <v>-1374.42</v>
      </c>
      <c r="U41" s="184">
        <v>-26560.25</v>
      </c>
      <c r="V41" s="184">
        <v>-48832.91</v>
      </c>
      <c r="W41" s="184">
        <v>-4811.33</v>
      </c>
      <c r="X41" s="184">
        <v>-1093479.8500000001</v>
      </c>
      <c r="Y41" s="184">
        <v>-2758.43</v>
      </c>
      <c r="Z41" s="184">
        <v>-25577.66</v>
      </c>
      <c r="AA41" s="184">
        <v>-7734.42</v>
      </c>
      <c r="AB41" s="184">
        <v>-3114.8</v>
      </c>
      <c r="AC41" s="184">
        <v>-7298.48</v>
      </c>
      <c r="AD41" s="184">
        <v>-5565.52</v>
      </c>
      <c r="AE41" s="184">
        <v>-93603.75</v>
      </c>
      <c r="AF41" s="184">
        <v>-1976.83</v>
      </c>
      <c r="AG41" s="184">
        <v>-10438.27</v>
      </c>
      <c r="AH41" s="184"/>
      <c r="AI41" s="184">
        <v>-15383.66</v>
      </c>
      <c r="AJ41" s="184">
        <v>-8617.9500000000007</v>
      </c>
      <c r="AK41" s="184">
        <v>-5144.1099999999997</v>
      </c>
      <c r="AL41" s="184">
        <v>-1868696.78</v>
      </c>
      <c r="AM41" s="184">
        <v>-10124.49</v>
      </c>
      <c r="AN41" s="184">
        <v>-24865.46</v>
      </c>
      <c r="AO41" s="184">
        <v>-216153.02</v>
      </c>
      <c r="AP41" s="184">
        <v>-138372.79</v>
      </c>
      <c r="AQ41" s="184">
        <v>-11249.93</v>
      </c>
      <c r="AR41" s="184">
        <v>-9197.68</v>
      </c>
      <c r="AS41" s="184">
        <v>-193953.23</v>
      </c>
      <c r="AT41" s="184">
        <v>-61668.4</v>
      </c>
      <c r="AU41" s="184">
        <v>-80519.600000000006</v>
      </c>
      <c r="AV41" s="184">
        <v>-37177.85</v>
      </c>
      <c r="AW41" s="184">
        <v>-4475.3900000000003</v>
      </c>
      <c r="AX41" s="184">
        <v>-2566.92</v>
      </c>
      <c r="AY41" s="184">
        <v>-7677.99</v>
      </c>
      <c r="AZ41" s="184">
        <v>-3528.45</v>
      </c>
      <c r="BA41" s="184">
        <v>-19103.509999999998</v>
      </c>
      <c r="BB41" s="184">
        <v>-284153.09999999998</v>
      </c>
      <c r="BC41" s="184">
        <v>-47291.33</v>
      </c>
      <c r="BD41" s="184">
        <v>-1318039.94</v>
      </c>
      <c r="BE41" s="184">
        <v>-158743.88</v>
      </c>
      <c r="BF41" s="184">
        <v>-8822.0300000000007</v>
      </c>
      <c r="BG41" s="184">
        <v>-1059.8900000000001</v>
      </c>
      <c r="BH41" s="184">
        <v>-13070.68</v>
      </c>
      <c r="BI41" s="184"/>
      <c r="BJ41" s="184">
        <v>-3370.95</v>
      </c>
      <c r="BK41" s="184">
        <v>-1921.92</v>
      </c>
      <c r="BL41" s="184">
        <v>-8351.19</v>
      </c>
      <c r="BM41" s="184">
        <v>-2530434.23</v>
      </c>
      <c r="BN41" s="184">
        <v>-13779.14</v>
      </c>
      <c r="BO41" s="184">
        <v>-20187.22</v>
      </c>
      <c r="BP41" s="184">
        <v>-51336.800000000003</v>
      </c>
      <c r="BQ41" s="184">
        <v>-2850.07</v>
      </c>
      <c r="BR41" s="184">
        <v>-18232.09</v>
      </c>
      <c r="BS41" s="184">
        <v>-1037440.26</v>
      </c>
      <c r="BT41" s="184">
        <v>-1366.36</v>
      </c>
      <c r="BU41" s="184">
        <v>-27170.15</v>
      </c>
      <c r="BV41" s="184">
        <v>-94516.91</v>
      </c>
      <c r="BW41" s="184"/>
      <c r="BX41" s="184">
        <v>-8375.3700000000008</v>
      </c>
      <c r="BY41" s="184">
        <v>-54670.879999999997</v>
      </c>
      <c r="BZ41" s="184">
        <v>-1284.54</v>
      </c>
      <c r="CA41" s="184">
        <v>-9857.48</v>
      </c>
      <c r="CB41" s="184">
        <v>-50139.199999999997</v>
      </c>
      <c r="CC41" s="184">
        <v>-20868.23</v>
      </c>
      <c r="CD41" s="184">
        <v>-18756.54</v>
      </c>
      <c r="CE41" s="184">
        <v>-3746.11</v>
      </c>
      <c r="CF41" s="184">
        <v>-17119.54</v>
      </c>
      <c r="CG41" s="184">
        <v>-1137.9100000000001</v>
      </c>
      <c r="CH41" s="184"/>
      <c r="CI41" s="184"/>
      <c r="CJ41" s="184">
        <v>-2509</v>
      </c>
      <c r="CK41" s="184">
        <v>-138523.06</v>
      </c>
      <c r="CL41" s="184"/>
      <c r="CM41" s="184"/>
    </row>
    <row r="42" spans="1:91" ht="49.2">
      <c r="A42" s="120">
        <v>9</v>
      </c>
      <c r="B42" s="220" t="s">
        <v>759</v>
      </c>
      <c r="C42" s="125" t="s">
        <v>1201</v>
      </c>
      <c r="D42" s="184">
        <v>1494886.93</v>
      </c>
      <c r="E42" s="184">
        <v>121216.7</v>
      </c>
      <c r="F42" s="184">
        <v>3226.1</v>
      </c>
      <c r="G42" s="184">
        <v>13726.24</v>
      </c>
      <c r="H42" s="184"/>
      <c r="I42" s="184">
        <v>6893.04</v>
      </c>
      <c r="J42" s="184">
        <v>38444.71</v>
      </c>
      <c r="K42" s="184">
        <v>43086.48</v>
      </c>
      <c r="L42" s="184"/>
      <c r="M42" s="184">
        <v>556.35</v>
      </c>
      <c r="N42" s="184">
        <v>118958.39999999999</v>
      </c>
      <c r="O42" s="184"/>
      <c r="P42" s="184">
        <v>486704.19</v>
      </c>
      <c r="Q42" s="184">
        <v>34017.4</v>
      </c>
      <c r="R42" s="184">
        <v>3122.73</v>
      </c>
      <c r="S42" s="184">
        <v>14874.31</v>
      </c>
      <c r="T42" s="184">
        <v>9270.86</v>
      </c>
      <c r="U42" s="184">
        <v>38463.25</v>
      </c>
      <c r="V42" s="184">
        <v>13280.86</v>
      </c>
      <c r="W42" s="184">
        <v>5434.98</v>
      </c>
      <c r="X42" s="184">
        <v>484839.44</v>
      </c>
      <c r="Y42" s="184">
        <v>16485.189999999999</v>
      </c>
      <c r="Z42" s="184">
        <v>6113.88</v>
      </c>
      <c r="AA42" s="184">
        <v>49209.26</v>
      </c>
      <c r="AB42" s="184">
        <v>9536.83</v>
      </c>
      <c r="AC42" s="184">
        <v>84211.34</v>
      </c>
      <c r="AD42" s="184">
        <v>25505.25</v>
      </c>
      <c r="AE42" s="184">
        <v>124028.32</v>
      </c>
      <c r="AF42" s="184">
        <v>37521.050000000003</v>
      </c>
      <c r="AG42" s="184">
        <v>49859.33</v>
      </c>
      <c r="AH42" s="184">
        <v>23151.5</v>
      </c>
      <c r="AI42" s="184">
        <v>42372.32</v>
      </c>
      <c r="AJ42" s="184">
        <v>11457.6</v>
      </c>
      <c r="AK42" s="184">
        <v>19078.23</v>
      </c>
      <c r="AL42" s="184">
        <v>1858783.84</v>
      </c>
      <c r="AM42" s="184">
        <v>346.72</v>
      </c>
      <c r="AN42" s="184">
        <v>13470.98</v>
      </c>
      <c r="AO42" s="184">
        <v>21924.17</v>
      </c>
      <c r="AP42" s="184">
        <v>62931.33</v>
      </c>
      <c r="AQ42" s="184">
        <v>10758.77</v>
      </c>
      <c r="AR42" s="184">
        <v>14767.01</v>
      </c>
      <c r="AS42" s="184">
        <v>251909.1</v>
      </c>
      <c r="AT42" s="184">
        <v>15133.25</v>
      </c>
      <c r="AU42" s="184">
        <v>148885.48000000001</v>
      </c>
      <c r="AV42" s="184">
        <v>45606.2</v>
      </c>
      <c r="AW42" s="184">
        <v>14151.83</v>
      </c>
      <c r="AX42" s="184">
        <v>9318.7800000000007</v>
      </c>
      <c r="AY42" s="184">
        <v>19149.12</v>
      </c>
      <c r="AZ42" s="184">
        <v>3208</v>
      </c>
      <c r="BA42" s="184">
        <v>7104.82</v>
      </c>
      <c r="BB42" s="184">
        <v>273525.75</v>
      </c>
      <c r="BC42" s="184">
        <v>2420.17</v>
      </c>
      <c r="BD42" s="184">
        <v>1078076.5900000001</v>
      </c>
      <c r="BE42" s="184">
        <v>21686.29</v>
      </c>
      <c r="BF42" s="184">
        <v>15396.73</v>
      </c>
      <c r="BG42" s="184">
        <v>11863.51</v>
      </c>
      <c r="BH42" s="184">
        <v>448832.79</v>
      </c>
      <c r="BI42" s="184">
        <v>9157.4599999999991</v>
      </c>
      <c r="BJ42" s="184">
        <v>594.46</v>
      </c>
      <c r="BK42" s="184">
        <v>2616.0100000000002</v>
      </c>
      <c r="BL42" s="184">
        <v>15976.88</v>
      </c>
      <c r="BM42" s="184">
        <v>712620.17</v>
      </c>
      <c r="BN42" s="184">
        <v>33504.870000000003</v>
      </c>
      <c r="BO42" s="184">
        <v>3283.75</v>
      </c>
      <c r="BP42" s="184">
        <v>69722.039999999994</v>
      </c>
      <c r="BQ42" s="184">
        <v>28239.03</v>
      </c>
      <c r="BR42" s="184">
        <v>40986.93</v>
      </c>
      <c r="BS42" s="184">
        <v>1629787.73</v>
      </c>
      <c r="BT42" s="184">
        <v>6855.32</v>
      </c>
      <c r="BU42" s="184">
        <v>38097.49</v>
      </c>
      <c r="BV42" s="184">
        <v>471425.37</v>
      </c>
      <c r="BW42" s="184">
        <v>33398.83</v>
      </c>
      <c r="BX42" s="184">
        <v>21925.02</v>
      </c>
      <c r="BY42" s="184">
        <v>25369.32</v>
      </c>
      <c r="BZ42" s="184">
        <v>9264.89</v>
      </c>
      <c r="CA42" s="184">
        <v>18059.439999999999</v>
      </c>
      <c r="CB42" s="184">
        <v>9920.31</v>
      </c>
      <c r="CC42" s="184">
        <v>66124.710000000006</v>
      </c>
      <c r="CD42" s="184">
        <v>86747.99</v>
      </c>
      <c r="CE42" s="184">
        <v>22990.43</v>
      </c>
      <c r="CF42" s="184">
        <v>22008.16</v>
      </c>
      <c r="CG42" s="184">
        <v>1313.11</v>
      </c>
      <c r="CH42" s="184"/>
      <c r="CI42" s="184"/>
      <c r="CJ42" s="184">
        <v>26009.32</v>
      </c>
      <c r="CK42" s="184">
        <v>184678.54</v>
      </c>
      <c r="CL42" s="184">
        <v>6719.36</v>
      </c>
      <c r="CM42" s="184">
        <v>1734.11</v>
      </c>
    </row>
    <row r="43" spans="1:91" ht="24.6">
      <c r="A43" s="120">
        <v>9</v>
      </c>
      <c r="B43" s="220" t="s">
        <v>760</v>
      </c>
      <c r="C43" s="125" t="s">
        <v>404</v>
      </c>
      <c r="D43" s="184">
        <v>1124949.25</v>
      </c>
      <c r="E43" s="184">
        <v>2071</v>
      </c>
      <c r="F43" s="184">
        <v>21264.5</v>
      </c>
      <c r="G43" s="184">
        <v>7451</v>
      </c>
      <c r="H43" s="184">
        <v>11895</v>
      </c>
      <c r="I43" s="184">
        <v>8424</v>
      </c>
      <c r="J43" s="184">
        <v>31968.45</v>
      </c>
      <c r="K43" s="184">
        <v>153551.5</v>
      </c>
      <c r="L43" s="184">
        <v>14243.8</v>
      </c>
      <c r="M43" s="184">
        <v>29241.5</v>
      </c>
      <c r="N43" s="184">
        <v>30502</v>
      </c>
      <c r="O43" s="184">
        <v>1042.5</v>
      </c>
      <c r="P43" s="184">
        <v>161833.75</v>
      </c>
      <c r="Q43" s="184">
        <v>16091.69</v>
      </c>
      <c r="R43" s="184">
        <v>6327.75</v>
      </c>
      <c r="S43" s="184">
        <v>41613</v>
      </c>
      <c r="T43" s="184">
        <v>12570</v>
      </c>
      <c r="U43" s="184">
        <v>31171.5</v>
      </c>
      <c r="V43" s="184">
        <v>24754</v>
      </c>
      <c r="W43" s="184">
        <v>2054</v>
      </c>
      <c r="X43" s="184">
        <v>232326.25</v>
      </c>
      <c r="Y43" s="184">
        <v>3905.5</v>
      </c>
      <c r="Z43" s="184">
        <v>20538</v>
      </c>
      <c r="AA43" s="184">
        <v>10410</v>
      </c>
      <c r="AB43" s="184">
        <v>1513</v>
      </c>
      <c r="AC43" s="184">
        <v>4805.5</v>
      </c>
      <c r="AD43" s="184">
        <v>14745</v>
      </c>
      <c r="AE43" s="184">
        <v>35655</v>
      </c>
      <c r="AF43" s="184">
        <v>13502.5</v>
      </c>
      <c r="AG43" s="184">
        <v>8200.5</v>
      </c>
      <c r="AH43" s="184">
        <v>12272.6</v>
      </c>
      <c r="AI43" s="184">
        <v>21019</v>
      </c>
      <c r="AJ43" s="184">
        <v>16280</v>
      </c>
      <c r="AK43" s="184">
        <v>20961</v>
      </c>
      <c r="AL43" s="184">
        <v>688073</v>
      </c>
      <c r="AM43" s="184">
        <v>4112</v>
      </c>
      <c r="AN43" s="184">
        <v>42428.5</v>
      </c>
      <c r="AO43" s="184">
        <v>188844.39</v>
      </c>
      <c r="AP43" s="184">
        <v>52058</v>
      </c>
      <c r="AQ43" s="184">
        <v>18978</v>
      </c>
      <c r="AR43" s="184">
        <v>17213</v>
      </c>
      <c r="AS43" s="184">
        <v>198954</v>
      </c>
      <c r="AT43" s="184">
        <v>39281</v>
      </c>
      <c r="AU43" s="184">
        <v>34060.480000000003</v>
      </c>
      <c r="AV43" s="184">
        <v>43874.63</v>
      </c>
      <c r="AW43" s="184">
        <v>12603</v>
      </c>
      <c r="AX43" s="184">
        <v>19370.75</v>
      </c>
      <c r="AY43" s="184">
        <v>16235</v>
      </c>
      <c r="AZ43" s="184">
        <v>4289.25</v>
      </c>
      <c r="BA43" s="184">
        <v>11543</v>
      </c>
      <c r="BB43" s="184">
        <v>462112.25</v>
      </c>
      <c r="BC43" s="184">
        <v>4320</v>
      </c>
      <c r="BD43" s="184">
        <v>378778.5</v>
      </c>
      <c r="BE43" s="184">
        <v>29841.5</v>
      </c>
      <c r="BF43" s="184">
        <v>3868</v>
      </c>
      <c r="BG43" s="184">
        <v>710.5</v>
      </c>
      <c r="BH43" s="184">
        <v>111696</v>
      </c>
      <c r="BI43" s="184">
        <v>5508</v>
      </c>
      <c r="BJ43" s="184"/>
      <c r="BK43" s="184">
        <v>13446</v>
      </c>
      <c r="BL43" s="184">
        <v>15394.25</v>
      </c>
      <c r="BM43" s="184">
        <v>238691.5</v>
      </c>
      <c r="BN43" s="184">
        <v>17186.75</v>
      </c>
      <c r="BO43" s="184">
        <v>14780.25</v>
      </c>
      <c r="BP43" s="184">
        <v>21829.5</v>
      </c>
      <c r="BQ43" s="184">
        <v>11156.25</v>
      </c>
      <c r="BR43" s="184">
        <v>8791.4</v>
      </c>
      <c r="BS43" s="184">
        <v>862689.5</v>
      </c>
      <c r="BT43" s="184">
        <v>6897.5</v>
      </c>
      <c r="BU43" s="184">
        <v>20309.080000000002</v>
      </c>
      <c r="BV43" s="184">
        <v>241698</v>
      </c>
      <c r="BW43" s="184">
        <v>4280</v>
      </c>
      <c r="BX43" s="184"/>
      <c r="BY43" s="184">
        <v>131695.5</v>
      </c>
      <c r="BZ43" s="184">
        <v>2903</v>
      </c>
      <c r="CA43" s="184">
        <v>4016</v>
      </c>
      <c r="CB43" s="184">
        <v>16357</v>
      </c>
      <c r="CC43" s="184">
        <v>19995</v>
      </c>
      <c r="CD43" s="184">
        <v>28866.5</v>
      </c>
      <c r="CE43" s="184">
        <v>15304</v>
      </c>
      <c r="CF43" s="184">
        <v>24813</v>
      </c>
      <c r="CG43" s="184">
        <v>11921</v>
      </c>
      <c r="CH43" s="184">
        <v>6010</v>
      </c>
      <c r="CI43" s="184">
        <v>4251</v>
      </c>
      <c r="CJ43" s="184">
        <v>10944</v>
      </c>
      <c r="CK43" s="184">
        <v>27676</v>
      </c>
      <c r="CL43" s="184">
        <v>2095</v>
      </c>
      <c r="CM43" s="184">
        <v>3170.5</v>
      </c>
    </row>
    <row r="44" spans="1:91" ht="24.6">
      <c r="A44" s="120">
        <v>9</v>
      </c>
      <c r="B44" s="220" t="s">
        <v>761</v>
      </c>
      <c r="C44" s="125" t="s">
        <v>1202</v>
      </c>
      <c r="D44" s="184">
        <v>112130.75</v>
      </c>
      <c r="E44" s="184"/>
      <c r="F44" s="184">
        <v>6912.5</v>
      </c>
      <c r="G44" s="184"/>
      <c r="H44" s="184">
        <v>5463</v>
      </c>
      <c r="I44" s="184">
        <v>4153</v>
      </c>
      <c r="J44" s="184">
        <v>3209.5</v>
      </c>
      <c r="K44" s="184">
        <v>2118</v>
      </c>
      <c r="L44" s="184"/>
      <c r="M44" s="184">
        <v>4766.75</v>
      </c>
      <c r="N44" s="184"/>
      <c r="O44" s="184"/>
      <c r="P44" s="184">
        <v>33693</v>
      </c>
      <c r="Q44" s="184"/>
      <c r="R44" s="184">
        <v>5102</v>
      </c>
      <c r="S44" s="184">
        <v>46003</v>
      </c>
      <c r="T44" s="184">
        <v>10367</v>
      </c>
      <c r="U44" s="184">
        <v>11753</v>
      </c>
      <c r="V44" s="184"/>
      <c r="W44" s="184"/>
      <c r="X44" s="184">
        <v>36530.75</v>
      </c>
      <c r="Y44" s="184"/>
      <c r="Z44" s="184"/>
      <c r="AA44" s="184"/>
      <c r="AB44" s="184"/>
      <c r="AC44" s="184"/>
      <c r="AD44" s="184"/>
      <c r="AE44" s="184">
        <v>2107</v>
      </c>
      <c r="AF44" s="184"/>
      <c r="AG44" s="184">
        <v>10208.870000000001</v>
      </c>
      <c r="AH44" s="184"/>
      <c r="AI44" s="184"/>
      <c r="AJ44" s="184">
        <v>1344</v>
      </c>
      <c r="AK44" s="184">
        <v>2786</v>
      </c>
      <c r="AL44" s="184">
        <v>1173463.55</v>
      </c>
      <c r="AM44" s="184"/>
      <c r="AN44" s="184">
        <v>9409</v>
      </c>
      <c r="AO44" s="184">
        <v>77509.14</v>
      </c>
      <c r="AP44" s="184">
        <v>15999</v>
      </c>
      <c r="AQ44" s="184">
        <v>9416</v>
      </c>
      <c r="AR44" s="184">
        <v>8141</v>
      </c>
      <c r="AS44" s="184">
        <v>152608.5</v>
      </c>
      <c r="AT44" s="184">
        <v>64049</v>
      </c>
      <c r="AU44" s="184">
        <v>20158.8</v>
      </c>
      <c r="AV44" s="184">
        <v>20823.68</v>
      </c>
      <c r="AW44" s="184">
        <v>19492.2</v>
      </c>
      <c r="AX44" s="184">
        <v>7834.75</v>
      </c>
      <c r="AY44" s="184">
        <v>1738</v>
      </c>
      <c r="AZ44" s="184"/>
      <c r="BA44" s="184"/>
      <c r="BB44" s="184">
        <v>118093.5</v>
      </c>
      <c r="BC44" s="184">
        <v>20790.150000000001</v>
      </c>
      <c r="BD44" s="184">
        <v>92494.5</v>
      </c>
      <c r="BE44" s="184"/>
      <c r="BF44" s="184"/>
      <c r="BG44" s="184"/>
      <c r="BH44" s="184">
        <v>48615</v>
      </c>
      <c r="BI44" s="184"/>
      <c r="BJ44" s="184"/>
      <c r="BK44" s="184">
        <v>52661.5</v>
      </c>
      <c r="BL44" s="184"/>
      <c r="BM44" s="184">
        <v>154600</v>
      </c>
      <c r="BN44" s="184">
        <v>3161.5</v>
      </c>
      <c r="BO44" s="184"/>
      <c r="BP44" s="184"/>
      <c r="BQ44" s="184">
        <v>3166.74</v>
      </c>
      <c r="BR44" s="184">
        <v>4859</v>
      </c>
      <c r="BS44" s="184">
        <v>573199</v>
      </c>
      <c r="BT44" s="184"/>
      <c r="BU44" s="184">
        <v>81949.14</v>
      </c>
      <c r="BV44" s="184">
        <v>54214</v>
      </c>
      <c r="BW44" s="184"/>
      <c r="BX44" s="184"/>
      <c r="BY44" s="184">
        <v>17125.5</v>
      </c>
      <c r="BZ44" s="184"/>
      <c r="CA44" s="184"/>
      <c r="CB44" s="184"/>
      <c r="CC44" s="184"/>
      <c r="CD44" s="184">
        <v>3250</v>
      </c>
      <c r="CE44" s="184"/>
      <c r="CF44" s="184">
        <v>12013.36</v>
      </c>
      <c r="CG44" s="184"/>
      <c r="CH44" s="184">
        <v>5300.5</v>
      </c>
      <c r="CI44" s="184"/>
      <c r="CJ44" s="184"/>
      <c r="CK44" s="184">
        <v>63862</v>
      </c>
      <c r="CL44" s="184"/>
      <c r="CM44" s="184"/>
    </row>
    <row r="45" spans="1:91" ht="49.2">
      <c r="A45" s="120">
        <v>9</v>
      </c>
      <c r="B45" s="220" t="s">
        <v>762</v>
      </c>
      <c r="C45" s="125" t="s">
        <v>1203</v>
      </c>
      <c r="D45" s="184"/>
      <c r="E45" s="184"/>
      <c r="F45" s="184">
        <v>-5613.22</v>
      </c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>
        <v>-154.55000000000001</v>
      </c>
      <c r="V45" s="184">
        <v>-1885</v>
      </c>
      <c r="W45" s="184"/>
      <c r="X45" s="184">
        <v>-8219.34</v>
      </c>
      <c r="Y45" s="184"/>
      <c r="Z45" s="184"/>
      <c r="AA45" s="184"/>
      <c r="AB45" s="184"/>
      <c r="AC45" s="184"/>
      <c r="AD45" s="184"/>
      <c r="AE45" s="184"/>
      <c r="AF45" s="184"/>
      <c r="AG45" s="184">
        <v>-4.8899999999999997</v>
      </c>
      <c r="AH45" s="184"/>
      <c r="AI45" s="184"/>
      <c r="AJ45" s="184"/>
      <c r="AK45" s="184"/>
      <c r="AL45" s="184">
        <v>-170654.2</v>
      </c>
      <c r="AM45" s="184"/>
      <c r="AN45" s="184"/>
      <c r="AO45" s="184">
        <v>-23885.84</v>
      </c>
      <c r="AP45" s="184">
        <v>-3001.83</v>
      </c>
      <c r="AQ45" s="184"/>
      <c r="AR45" s="184"/>
      <c r="AS45" s="184">
        <v>-11296.83</v>
      </c>
      <c r="AT45" s="184">
        <v>-16046.63</v>
      </c>
      <c r="AU45" s="184">
        <v>-31153.59</v>
      </c>
      <c r="AV45" s="184">
        <v>-2244.5100000000002</v>
      </c>
      <c r="AW45" s="184"/>
      <c r="AX45" s="184"/>
      <c r="AY45" s="184">
        <v>-555</v>
      </c>
      <c r="AZ45" s="184"/>
      <c r="BA45" s="184"/>
      <c r="BB45" s="184">
        <v>-8097.65</v>
      </c>
      <c r="BC45" s="184"/>
      <c r="BD45" s="184">
        <v>-10749.89</v>
      </c>
      <c r="BE45" s="184"/>
      <c r="BF45" s="184"/>
      <c r="BG45" s="184"/>
      <c r="BH45" s="184"/>
      <c r="BI45" s="184"/>
      <c r="BJ45" s="184"/>
      <c r="BK45" s="184">
        <v>-3196.54</v>
      </c>
      <c r="BL45" s="184"/>
      <c r="BM45" s="184">
        <v>-43616.22</v>
      </c>
      <c r="BN45" s="184"/>
      <c r="BO45" s="184"/>
      <c r="BP45" s="184"/>
      <c r="BQ45" s="184"/>
      <c r="BR45" s="184">
        <v>-319.35000000000002</v>
      </c>
      <c r="BS45" s="186"/>
      <c r="BT45" s="186"/>
      <c r="BU45" s="184">
        <v>-14351.8</v>
      </c>
      <c r="BV45" s="186">
        <v>-10942.22</v>
      </c>
      <c r="BW45" s="184"/>
      <c r="BX45" s="186"/>
      <c r="BY45" s="186">
        <v>-3907.57</v>
      </c>
      <c r="BZ45" s="184"/>
      <c r="CA45" s="186"/>
      <c r="CB45" s="186"/>
      <c r="CC45" s="184"/>
      <c r="CD45" s="186"/>
      <c r="CE45" s="186"/>
      <c r="CF45" s="186"/>
      <c r="CG45" s="186"/>
      <c r="CH45" s="186"/>
      <c r="CI45" s="186"/>
      <c r="CJ45" s="186"/>
      <c r="CK45" s="186"/>
      <c r="CL45" s="184"/>
      <c r="CM45" s="186"/>
    </row>
    <row r="46" spans="1:91" ht="49.2">
      <c r="A46" s="120">
        <v>9</v>
      </c>
      <c r="B46" s="220" t="s">
        <v>763</v>
      </c>
      <c r="C46" s="125" t="s">
        <v>1204</v>
      </c>
      <c r="D46" s="184"/>
      <c r="E46" s="184"/>
      <c r="F46" s="184">
        <v>1410.9</v>
      </c>
      <c r="G46" s="184"/>
      <c r="H46" s="184"/>
      <c r="I46" s="184"/>
      <c r="J46" s="184"/>
      <c r="K46" s="184">
        <v>5427.53</v>
      </c>
      <c r="L46" s="184"/>
      <c r="M46" s="184"/>
      <c r="N46" s="184"/>
      <c r="O46" s="184"/>
      <c r="P46" s="184">
        <v>9658.5300000000007</v>
      </c>
      <c r="Q46" s="184"/>
      <c r="R46" s="184">
        <v>1714.75</v>
      </c>
      <c r="S46" s="184"/>
      <c r="T46" s="184">
        <v>897.55</v>
      </c>
      <c r="U46" s="184">
        <v>4293.6400000000003</v>
      </c>
      <c r="V46" s="184"/>
      <c r="W46" s="184"/>
      <c r="X46" s="184">
        <v>19113.23</v>
      </c>
      <c r="Y46" s="184"/>
      <c r="Z46" s="184"/>
      <c r="AA46" s="184"/>
      <c r="AB46" s="184"/>
      <c r="AC46" s="184">
        <v>895.44</v>
      </c>
      <c r="AD46" s="184"/>
      <c r="AE46" s="184">
        <v>4922.97</v>
      </c>
      <c r="AF46" s="184"/>
      <c r="AG46" s="184">
        <v>9053.82</v>
      </c>
      <c r="AH46" s="184"/>
      <c r="AI46" s="184"/>
      <c r="AJ46" s="184">
        <v>8247.6</v>
      </c>
      <c r="AK46" s="184"/>
      <c r="AL46" s="184">
        <v>42568.79</v>
      </c>
      <c r="AM46" s="184"/>
      <c r="AN46" s="184"/>
      <c r="AO46" s="184">
        <v>6604.31</v>
      </c>
      <c r="AP46" s="184"/>
      <c r="AQ46" s="184"/>
      <c r="AR46" s="184">
        <v>2029.38</v>
      </c>
      <c r="AS46" s="184">
        <v>27151.21</v>
      </c>
      <c r="AT46" s="184">
        <v>592.65</v>
      </c>
      <c r="AU46" s="184">
        <v>4502.72</v>
      </c>
      <c r="AV46" s="184"/>
      <c r="AW46" s="184"/>
      <c r="AX46" s="184">
        <v>1489.99</v>
      </c>
      <c r="AY46" s="184">
        <v>256.02</v>
      </c>
      <c r="AZ46" s="184"/>
      <c r="BA46" s="184"/>
      <c r="BB46" s="184">
        <v>75129.42</v>
      </c>
      <c r="BC46" s="184"/>
      <c r="BD46" s="184">
        <v>5770.76</v>
      </c>
      <c r="BE46" s="184"/>
      <c r="BF46" s="184"/>
      <c r="BG46" s="184"/>
      <c r="BH46" s="184"/>
      <c r="BI46" s="184"/>
      <c r="BJ46" s="184"/>
      <c r="BK46" s="184">
        <v>3313.26</v>
      </c>
      <c r="BL46" s="184"/>
      <c r="BM46" s="184">
        <v>22637.91</v>
      </c>
      <c r="BN46" s="184">
        <v>678.33</v>
      </c>
      <c r="BO46" s="184"/>
      <c r="BP46" s="184"/>
      <c r="BQ46" s="184"/>
      <c r="BR46" s="184">
        <v>1647.17</v>
      </c>
      <c r="BS46" s="184"/>
      <c r="BT46" s="184"/>
      <c r="BU46" s="184">
        <v>1943.38</v>
      </c>
      <c r="BV46" s="184">
        <v>53872.18</v>
      </c>
      <c r="BW46" s="184"/>
      <c r="BX46" s="184"/>
      <c r="BY46" s="184">
        <v>2846.01</v>
      </c>
      <c r="BZ46" s="184"/>
      <c r="CA46" s="184"/>
      <c r="CB46" s="184"/>
      <c r="CC46" s="184"/>
      <c r="CD46" s="184">
        <v>4362.92</v>
      </c>
      <c r="CE46" s="184"/>
      <c r="CF46" s="184"/>
      <c r="CG46" s="184"/>
      <c r="CH46" s="184">
        <v>5226.3999999999996</v>
      </c>
      <c r="CI46" s="184"/>
      <c r="CJ46" s="184"/>
      <c r="CK46" s="184"/>
      <c r="CL46" s="184"/>
      <c r="CM46" s="184"/>
    </row>
    <row r="47" spans="1:91" ht="24.6">
      <c r="A47" s="120">
        <v>1</v>
      </c>
      <c r="B47" s="220" t="s">
        <v>764</v>
      </c>
      <c r="C47" s="129" t="s">
        <v>1205</v>
      </c>
      <c r="D47" s="184">
        <v>36234289</v>
      </c>
      <c r="E47" s="184">
        <v>9465263.6600000001</v>
      </c>
      <c r="F47" s="184">
        <v>10057021</v>
      </c>
      <c r="G47" s="184">
        <v>12204736</v>
      </c>
      <c r="H47" s="184">
        <v>6271650</v>
      </c>
      <c r="I47" s="184">
        <v>11265686.300000001</v>
      </c>
      <c r="J47" s="184">
        <v>16158008.34</v>
      </c>
      <c r="K47" s="184">
        <v>26264270.579999998</v>
      </c>
      <c r="L47" s="184">
        <v>10916346.210000001</v>
      </c>
      <c r="M47" s="184">
        <v>14943368.5</v>
      </c>
      <c r="N47" s="184">
        <v>25248095</v>
      </c>
      <c r="O47" s="184">
        <v>4642739.6399999997</v>
      </c>
      <c r="P47" s="184">
        <v>22192463.41</v>
      </c>
      <c r="Q47" s="184">
        <v>16320142.16</v>
      </c>
      <c r="R47" s="184">
        <v>14666525.449999999</v>
      </c>
      <c r="S47" s="184">
        <v>23766975.949999999</v>
      </c>
      <c r="T47" s="184">
        <v>9263620.1899999995</v>
      </c>
      <c r="U47" s="184">
        <v>15690869.35</v>
      </c>
      <c r="V47" s="184">
        <v>10835239.119999999</v>
      </c>
      <c r="W47" s="184">
        <v>5725151.5</v>
      </c>
      <c r="X47" s="184">
        <v>32313139.93</v>
      </c>
      <c r="Y47" s="184">
        <v>8605879.5</v>
      </c>
      <c r="Z47" s="184">
        <v>17725620.75</v>
      </c>
      <c r="AA47" s="184">
        <v>12307445</v>
      </c>
      <c r="AB47" s="184">
        <v>3949173.75</v>
      </c>
      <c r="AC47" s="184">
        <v>7695016</v>
      </c>
      <c r="AD47" s="184">
        <v>8447994</v>
      </c>
      <c r="AE47" s="184">
        <v>25902903</v>
      </c>
      <c r="AF47" s="184">
        <v>7181652.9900000002</v>
      </c>
      <c r="AG47" s="184">
        <v>8341966.8300000001</v>
      </c>
      <c r="AH47" s="184">
        <v>9177905.8000000007</v>
      </c>
      <c r="AI47" s="184">
        <v>13310233.23</v>
      </c>
      <c r="AJ47" s="184">
        <v>9644660</v>
      </c>
      <c r="AK47" s="184">
        <v>9377342</v>
      </c>
      <c r="AL47" s="184">
        <v>63268723.899999999</v>
      </c>
      <c r="AM47" s="184">
        <v>9855241</v>
      </c>
      <c r="AN47" s="184">
        <v>7981460.9500000002</v>
      </c>
      <c r="AO47" s="184">
        <v>23703334.600000001</v>
      </c>
      <c r="AP47" s="184">
        <v>15310292.300000001</v>
      </c>
      <c r="AQ47" s="184">
        <v>10003470.560000001</v>
      </c>
      <c r="AR47" s="184">
        <v>2838431</v>
      </c>
      <c r="AS47" s="184">
        <v>40210803.880000003</v>
      </c>
      <c r="AT47" s="184">
        <v>15812578.869999999</v>
      </c>
      <c r="AU47" s="184">
        <v>20985623.640000001</v>
      </c>
      <c r="AV47" s="184">
        <v>19503598.449999999</v>
      </c>
      <c r="AW47" s="184">
        <v>7883491</v>
      </c>
      <c r="AX47" s="184">
        <v>7458881.5499999998</v>
      </c>
      <c r="AY47" s="184">
        <v>7928531.3300000001</v>
      </c>
      <c r="AZ47" s="184">
        <v>10042334.380000001</v>
      </c>
      <c r="BA47" s="184">
        <v>10630776</v>
      </c>
      <c r="BB47" s="184">
        <v>48741465.82</v>
      </c>
      <c r="BC47" s="184">
        <v>6593729.2999999998</v>
      </c>
      <c r="BD47" s="184">
        <v>55409980.25</v>
      </c>
      <c r="BE47" s="184">
        <v>21124915.239999998</v>
      </c>
      <c r="BF47" s="184">
        <v>6541643.25</v>
      </c>
      <c r="BG47" s="184">
        <v>5954576.8499999996</v>
      </c>
      <c r="BH47" s="184">
        <v>26606577.16</v>
      </c>
      <c r="BI47" s="184">
        <v>4296118</v>
      </c>
      <c r="BJ47" s="184">
        <v>3444925.9</v>
      </c>
      <c r="BK47" s="184">
        <v>11787560</v>
      </c>
      <c r="BL47" s="184">
        <v>10171791</v>
      </c>
      <c r="BM47" s="184">
        <v>8273798.4500000002</v>
      </c>
      <c r="BN47" s="184">
        <v>20574434.149999999</v>
      </c>
      <c r="BO47" s="184">
        <v>12095596.84</v>
      </c>
      <c r="BP47" s="184">
        <v>18529903.5</v>
      </c>
      <c r="BQ47" s="184">
        <v>13942853.289999999</v>
      </c>
      <c r="BR47" s="184">
        <v>9193194.5500000007</v>
      </c>
      <c r="BS47" s="186">
        <v>118011657.48</v>
      </c>
      <c r="BT47" s="184">
        <v>16380880.5</v>
      </c>
      <c r="BU47" s="184">
        <v>13124937.65</v>
      </c>
      <c r="BV47" s="184">
        <v>30381633.030000001</v>
      </c>
      <c r="BW47" s="184">
        <v>1084702</v>
      </c>
      <c r="BX47" s="184">
        <v>12053443.5</v>
      </c>
      <c r="BY47" s="184">
        <v>23366607.469999999</v>
      </c>
      <c r="BZ47" s="184">
        <v>7691411.7999999998</v>
      </c>
      <c r="CA47" s="184">
        <v>11038829</v>
      </c>
      <c r="CB47" s="184">
        <v>10660652.25</v>
      </c>
      <c r="CC47" s="184">
        <v>9375721.5</v>
      </c>
      <c r="CD47" s="184">
        <v>24330906.75</v>
      </c>
      <c r="CE47" s="184">
        <v>11602356</v>
      </c>
      <c r="CF47" s="184">
        <v>21766348.629999999</v>
      </c>
      <c r="CG47" s="184">
        <v>6616733</v>
      </c>
      <c r="CH47" s="184">
        <v>6438063</v>
      </c>
      <c r="CI47" s="184">
        <v>7424019.96</v>
      </c>
      <c r="CJ47" s="184">
        <v>7044454.9000000004</v>
      </c>
      <c r="CK47" s="184">
        <v>38132291</v>
      </c>
      <c r="CL47" s="184">
        <v>7263044.9100000001</v>
      </c>
      <c r="CM47" s="184">
        <v>5369213.9299999997</v>
      </c>
    </row>
    <row r="48" spans="1:91" ht="24.6">
      <c r="A48" s="120">
        <v>1</v>
      </c>
      <c r="B48" s="220" t="s">
        <v>765</v>
      </c>
      <c r="C48" s="129" t="s">
        <v>1206</v>
      </c>
      <c r="D48" s="184">
        <v>112785994</v>
      </c>
      <c r="E48" s="184">
        <v>3595023.95</v>
      </c>
      <c r="F48" s="184">
        <v>4744101.5</v>
      </c>
      <c r="G48" s="184">
        <v>5965878.5</v>
      </c>
      <c r="H48" s="184">
        <v>2301382.5</v>
      </c>
      <c r="I48" s="184">
        <v>4863359.25</v>
      </c>
      <c r="J48" s="184">
        <v>9567947.6999999993</v>
      </c>
      <c r="K48" s="184">
        <v>11146864.33</v>
      </c>
      <c r="L48" s="184">
        <v>5450487.21</v>
      </c>
      <c r="M48" s="184">
        <v>6507061.0999999996</v>
      </c>
      <c r="N48" s="184">
        <v>32263189.120000001</v>
      </c>
      <c r="O48" s="184">
        <v>2093625.8</v>
      </c>
      <c r="P48" s="184">
        <v>67339909.340000004</v>
      </c>
      <c r="Q48" s="184">
        <v>5671931.54</v>
      </c>
      <c r="R48" s="184">
        <v>12974038.449999999</v>
      </c>
      <c r="S48" s="184">
        <v>22621394.600000001</v>
      </c>
      <c r="T48" s="184">
        <v>6227610.7599999998</v>
      </c>
      <c r="U48" s="184">
        <v>5293033.91</v>
      </c>
      <c r="V48" s="184">
        <v>4570296.5</v>
      </c>
      <c r="W48" s="184">
        <v>1883814.5</v>
      </c>
      <c r="X48" s="184">
        <v>162217782.44</v>
      </c>
      <c r="Y48" s="184">
        <v>6400361.5</v>
      </c>
      <c r="Z48" s="184">
        <v>8323099</v>
      </c>
      <c r="AA48" s="184">
        <v>6808942.8099999996</v>
      </c>
      <c r="AB48" s="184">
        <v>1229017.75</v>
      </c>
      <c r="AC48" s="184">
        <v>2690859.56</v>
      </c>
      <c r="AD48" s="184">
        <v>3294564</v>
      </c>
      <c r="AE48" s="184">
        <v>24144701.359999999</v>
      </c>
      <c r="AF48" s="184">
        <v>4590598.5999999996</v>
      </c>
      <c r="AG48" s="184">
        <v>5189377.2699999996</v>
      </c>
      <c r="AH48" s="184">
        <v>5180640.79</v>
      </c>
      <c r="AI48" s="184">
        <v>7877687.7400000002</v>
      </c>
      <c r="AJ48" s="184">
        <v>3591202</v>
      </c>
      <c r="AK48" s="184">
        <v>4602824.17</v>
      </c>
      <c r="AL48" s="184">
        <v>299345235.60000002</v>
      </c>
      <c r="AM48" s="184">
        <v>4991936</v>
      </c>
      <c r="AN48" s="184">
        <v>3692389.38</v>
      </c>
      <c r="AO48" s="184">
        <v>8971531.1699999999</v>
      </c>
      <c r="AP48" s="184">
        <v>19235367.100000001</v>
      </c>
      <c r="AQ48" s="184">
        <v>5686520.9900000002</v>
      </c>
      <c r="AR48" s="184">
        <v>1623143.28</v>
      </c>
      <c r="AS48" s="184">
        <v>65603015.799999997</v>
      </c>
      <c r="AT48" s="184">
        <v>8924722.1199999992</v>
      </c>
      <c r="AU48" s="184">
        <v>11412141.119999999</v>
      </c>
      <c r="AV48" s="184">
        <v>10361202.42</v>
      </c>
      <c r="AW48" s="184">
        <v>4299756.5</v>
      </c>
      <c r="AX48" s="184">
        <v>3040267</v>
      </c>
      <c r="AY48" s="184">
        <v>4128360.07</v>
      </c>
      <c r="AZ48" s="184">
        <v>4235208.29</v>
      </c>
      <c r="BA48" s="184">
        <v>3472510</v>
      </c>
      <c r="BB48" s="184">
        <v>56812363.990000002</v>
      </c>
      <c r="BC48" s="184">
        <v>3697144.33</v>
      </c>
      <c r="BD48" s="184">
        <v>135387690.09999999</v>
      </c>
      <c r="BE48" s="184">
        <v>25134455.32</v>
      </c>
      <c r="BF48" s="184">
        <v>3446865.5</v>
      </c>
      <c r="BG48" s="184">
        <v>3553738.12</v>
      </c>
      <c r="BH48" s="184">
        <v>57752208.280000001</v>
      </c>
      <c r="BI48" s="184">
        <v>2926239</v>
      </c>
      <c r="BJ48" s="184">
        <v>1945886.56</v>
      </c>
      <c r="BK48" s="184">
        <v>4202846.2</v>
      </c>
      <c r="BL48" s="184">
        <v>4934782.75</v>
      </c>
      <c r="BM48" s="184">
        <v>376508201.70999998</v>
      </c>
      <c r="BN48" s="184">
        <v>10051314.4</v>
      </c>
      <c r="BO48" s="184">
        <v>3648769.25</v>
      </c>
      <c r="BP48" s="184">
        <v>16955673.079999998</v>
      </c>
      <c r="BQ48" s="184">
        <v>5154793.57</v>
      </c>
      <c r="BR48" s="184">
        <v>4099793.7</v>
      </c>
      <c r="BS48" s="184">
        <v>577326612.87</v>
      </c>
      <c r="BT48" s="184">
        <v>7239455.1299999999</v>
      </c>
      <c r="BU48" s="184">
        <v>6548820.6200000001</v>
      </c>
      <c r="BV48" s="184">
        <v>71476784.219999999</v>
      </c>
      <c r="BW48" s="184"/>
      <c r="BX48" s="184">
        <v>5242154</v>
      </c>
      <c r="BY48" s="184">
        <v>33751538.770000003</v>
      </c>
      <c r="BZ48" s="184">
        <v>3802778.46</v>
      </c>
      <c r="CA48" s="184">
        <v>3855689.14</v>
      </c>
      <c r="CB48" s="184">
        <v>5705046</v>
      </c>
      <c r="CC48" s="184">
        <v>8070625.8700000001</v>
      </c>
      <c r="CD48" s="184">
        <v>35631804.5</v>
      </c>
      <c r="CE48" s="184">
        <v>7644890.8499999996</v>
      </c>
      <c r="CF48" s="184">
        <v>19055349.300000001</v>
      </c>
      <c r="CG48" s="184">
        <v>2074806.39</v>
      </c>
      <c r="CH48" s="184">
        <v>3031200.6</v>
      </c>
      <c r="CI48" s="184">
        <v>5705165.5</v>
      </c>
      <c r="CJ48" s="184">
        <v>3405582.6</v>
      </c>
      <c r="CK48" s="184">
        <v>32402808.699999999</v>
      </c>
      <c r="CL48" s="184">
        <v>3139260.59</v>
      </c>
      <c r="CM48" s="184">
        <v>2374969.08</v>
      </c>
    </row>
    <row r="49" spans="1:91" ht="24.6">
      <c r="A49" s="120">
        <v>2</v>
      </c>
      <c r="B49" s="220" t="s">
        <v>766</v>
      </c>
      <c r="C49" s="130" t="s">
        <v>405</v>
      </c>
      <c r="D49" s="184">
        <v>22501668</v>
      </c>
      <c r="E49" s="184">
        <v>307794.15000000002</v>
      </c>
      <c r="F49" s="184">
        <v>130585</v>
      </c>
      <c r="G49" s="184">
        <v>273339</v>
      </c>
      <c r="H49" s="184">
        <v>298794.5</v>
      </c>
      <c r="I49" s="184">
        <v>253855</v>
      </c>
      <c r="J49" s="184">
        <v>39648.85</v>
      </c>
      <c r="K49" s="184">
        <v>789827.34</v>
      </c>
      <c r="L49" s="184">
        <v>128426.33</v>
      </c>
      <c r="M49" s="184">
        <v>168810</v>
      </c>
      <c r="N49" s="184">
        <v>1293698.5</v>
      </c>
      <c r="O49" s="184">
        <v>40474.5</v>
      </c>
      <c r="P49" s="184">
        <v>12286847.970000001</v>
      </c>
      <c r="Q49" s="184">
        <v>210766.59</v>
      </c>
      <c r="R49" s="184">
        <v>925599.45</v>
      </c>
      <c r="S49" s="184">
        <v>1206796.3999999999</v>
      </c>
      <c r="T49" s="184">
        <v>1334429.3</v>
      </c>
      <c r="U49" s="184">
        <v>101237</v>
      </c>
      <c r="V49" s="184">
        <v>76368.5</v>
      </c>
      <c r="W49" s="184">
        <v>65849.5</v>
      </c>
      <c r="X49" s="184">
        <v>38261433.329999998</v>
      </c>
      <c r="Y49" s="184">
        <v>98611</v>
      </c>
      <c r="Z49" s="184">
        <v>159805.5</v>
      </c>
      <c r="AA49" s="184">
        <v>74333</v>
      </c>
      <c r="AB49" s="184">
        <v>49187.5</v>
      </c>
      <c r="AC49" s="184">
        <v>330352</v>
      </c>
      <c r="AD49" s="184">
        <v>2376</v>
      </c>
      <c r="AE49" s="184">
        <v>932951</v>
      </c>
      <c r="AF49" s="184">
        <v>101502.65</v>
      </c>
      <c r="AG49" s="184">
        <v>61016.76</v>
      </c>
      <c r="AH49" s="184">
        <v>86561.15</v>
      </c>
      <c r="AI49" s="184">
        <v>824398.56</v>
      </c>
      <c r="AJ49" s="184">
        <v>473154</v>
      </c>
      <c r="AK49" s="184">
        <v>1041346</v>
      </c>
      <c r="AL49" s="184">
        <v>52642121.049999997</v>
      </c>
      <c r="AM49" s="184">
        <v>321685</v>
      </c>
      <c r="AN49" s="184">
        <v>950861.2</v>
      </c>
      <c r="AO49" s="184">
        <v>1869346</v>
      </c>
      <c r="AP49" s="184">
        <v>806575</v>
      </c>
      <c r="AQ49" s="184">
        <v>233851</v>
      </c>
      <c r="AR49" s="184">
        <v>59121.5</v>
      </c>
      <c r="AS49" s="184">
        <v>7831793.5</v>
      </c>
      <c r="AT49" s="184">
        <v>251878.39999999999</v>
      </c>
      <c r="AU49" s="184">
        <v>1108463.1499999999</v>
      </c>
      <c r="AV49" s="184">
        <v>249757.84</v>
      </c>
      <c r="AW49" s="184">
        <v>223188</v>
      </c>
      <c r="AX49" s="184">
        <v>236292.5</v>
      </c>
      <c r="AY49" s="184">
        <v>592247.75</v>
      </c>
      <c r="AZ49" s="184">
        <v>120680</v>
      </c>
      <c r="BA49" s="184">
        <v>75414</v>
      </c>
      <c r="BB49" s="184">
        <v>4931811</v>
      </c>
      <c r="BC49" s="184">
        <v>356412.91</v>
      </c>
      <c r="BD49" s="184">
        <v>20185124.199999999</v>
      </c>
      <c r="BE49" s="184">
        <v>2759956.52</v>
      </c>
      <c r="BF49" s="184">
        <v>150834</v>
      </c>
      <c r="BG49" s="184">
        <v>48011.5</v>
      </c>
      <c r="BH49" s="184">
        <v>5777931.8600000003</v>
      </c>
      <c r="BI49" s="184">
        <v>193504</v>
      </c>
      <c r="BJ49" s="184">
        <v>181023.25</v>
      </c>
      <c r="BK49" s="184">
        <v>300124</v>
      </c>
      <c r="BL49" s="184">
        <v>38784</v>
      </c>
      <c r="BM49" s="184">
        <v>11465870</v>
      </c>
      <c r="BN49" s="184">
        <v>308698.25</v>
      </c>
      <c r="BO49" s="184">
        <v>61015.15</v>
      </c>
      <c r="BP49" s="184">
        <v>598431</v>
      </c>
      <c r="BQ49" s="184">
        <v>47953.11</v>
      </c>
      <c r="BR49" s="184">
        <v>110814.05</v>
      </c>
      <c r="BS49" s="184">
        <v>61074516.770000003</v>
      </c>
      <c r="BT49" s="184">
        <v>250842.5</v>
      </c>
      <c r="BU49" s="184">
        <v>410820.74</v>
      </c>
      <c r="BV49" s="184">
        <v>6970465.5</v>
      </c>
      <c r="BW49" s="184">
        <v>428748.5</v>
      </c>
      <c r="BX49" s="184"/>
      <c r="BY49" s="184">
        <v>2356455</v>
      </c>
      <c r="BZ49" s="184">
        <v>85319</v>
      </c>
      <c r="CA49" s="184">
        <v>178506</v>
      </c>
      <c r="CB49" s="184">
        <v>14370</v>
      </c>
      <c r="CC49" s="184">
        <v>170230</v>
      </c>
      <c r="CD49" s="184">
        <v>87790.25</v>
      </c>
      <c r="CE49" s="184">
        <v>21775</v>
      </c>
      <c r="CF49" s="184">
        <v>698493</v>
      </c>
      <c r="CG49" s="184">
        <v>23400</v>
      </c>
      <c r="CH49" s="184">
        <v>199784</v>
      </c>
      <c r="CI49" s="184">
        <v>56557.25</v>
      </c>
      <c r="CJ49" s="184">
        <v>452987</v>
      </c>
      <c r="CK49" s="184">
        <v>381792.26</v>
      </c>
      <c r="CL49" s="184"/>
      <c r="CM49" s="184">
        <v>94911.96</v>
      </c>
    </row>
    <row r="50" spans="1:91" ht="24.6">
      <c r="A50" s="120">
        <v>2</v>
      </c>
      <c r="B50" s="220" t="s">
        <v>767</v>
      </c>
      <c r="C50" s="130" t="s">
        <v>1207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>
        <v>4871.2</v>
      </c>
      <c r="AJ50" s="184"/>
      <c r="AK50" s="184"/>
      <c r="AL50" s="184"/>
      <c r="AM50" s="184"/>
      <c r="AN50" s="184"/>
      <c r="AO50" s="184">
        <v>388064</v>
      </c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>
        <v>10707500.33</v>
      </c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>
        <v>48916.25</v>
      </c>
      <c r="CJ50" s="184"/>
      <c r="CK50" s="184"/>
      <c r="CL50" s="184">
        <v>5995.5</v>
      </c>
      <c r="CM50" s="184"/>
    </row>
    <row r="51" spans="1:91" ht="24.6">
      <c r="A51" s="120">
        <v>2</v>
      </c>
      <c r="B51" s="220" t="s">
        <v>768</v>
      </c>
      <c r="C51" s="130" t="s">
        <v>1208</v>
      </c>
      <c r="D51" s="184">
        <v>166</v>
      </c>
      <c r="E51" s="184"/>
      <c r="F51" s="184">
        <v>2405</v>
      </c>
      <c r="G51" s="184"/>
      <c r="H51" s="184">
        <v>1249</v>
      </c>
      <c r="I51" s="184"/>
      <c r="J51" s="184">
        <v>1043.75</v>
      </c>
      <c r="K51" s="184">
        <v>9021.2900000000009</v>
      </c>
      <c r="L51" s="184">
        <v>3519.4</v>
      </c>
      <c r="M51" s="184"/>
      <c r="N51" s="184">
        <v>1830</v>
      </c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>
        <v>2317</v>
      </c>
      <c r="AQ51" s="184">
        <v>3295.75</v>
      </c>
      <c r="AR51" s="184">
        <v>2765</v>
      </c>
      <c r="AS51" s="184"/>
      <c r="AT51" s="184"/>
      <c r="AU51" s="184"/>
      <c r="AV51" s="184">
        <v>11869.73</v>
      </c>
      <c r="AW51" s="184"/>
      <c r="AX51" s="184"/>
      <c r="AY51" s="184"/>
      <c r="AZ51" s="184">
        <v>140</v>
      </c>
      <c r="BA51" s="184"/>
      <c r="BB51" s="184"/>
      <c r="BC51" s="184">
        <v>2502.75</v>
      </c>
      <c r="BD51" s="184"/>
      <c r="BE51" s="184"/>
      <c r="BF51" s="184"/>
      <c r="BG51" s="184"/>
      <c r="BH51" s="184">
        <v>7639.5</v>
      </c>
      <c r="BI51" s="184"/>
      <c r="BJ51" s="184"/>
      <c r="BK51" s="184">
        <v>167215</v>
      </c>
      <c r="BL51" s="184"/>
      <c r="BM51" s="184">
        <v>15336</v>
      </c>
      <c r="BN51" s="184"/>
      <c r="BO51" s="184"/>
      <c r="BP51" s="184"/>
      <c r="BQ51" s="184"/>
      <c r="BR51" s="184"/>
      <c r="BS51" s="184">
        <v>7905041.46</v>
      </c>
      <c r="BT51" s="184">
        <v>18351</v>
      </c>
      <c r="BU51" s="184"/>
      <c r="BV51" s="184">
        <v>2168.38</v>
      </c>
      <c r="BW51" s="184"/>
      <c r="BX51" s="184"/>
      <c r="BY51" s="184"/>
      <c r="BZ51" s="184"/>
      <c r="CA51" s="184"/>
      <c r="CB51" s="184"/>
      <c r="CC51" s="184"/>
      <c r="CD51" s="184">
        <v>72.5</v>
      </c>
      <c r="CE51" s="184"/>
      <c r="CF51" s="184">
        <v>0</v>
      </c>
      <c r="CG51" s="184"/>
      <c r="CH51" s="184"/>
      <c r="CI51" s="184"/>
      <c r="CJ51" s="184">
        <v>4205</v>
      </c>
      <c r="CK51" s="184">
        <v>458.5</v>
      </c>
      <c r="CL51" s="184"/>
      <c r="CM51" s="184"/>
    </row>
    <row r="52" spans="1:91" ht="24.6">
      <c r="A52" s="120">
        <v>13</v>
      </c>
      <c r="B52" s="220" t="s">
        <v>769</v>
      </c>
      <c r="C52" s="123" t="s">
        <v>406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84"/>
      <c r="CJ52" s="184"/>
      <c r="CK52" s="184"/>
      <c r="CL52" s="184"/>
      <c r="CM52" s="184"/>
    </row>
    <row r="53" spans="1:91" ht="24.6">
      <c r="A53" s="120">
        <v>1</v>
      </c>
      <c r="B53" s="220" t="s">
        <v>770</v>
      </c>
      <c r="C53" s="129" t="s">
        <v>407</v>
      </c>
      <c r="D53" s="184">
        <v>0</v>
      </c>
      <c r="E53" s="184">
        <v>0</v>
      </c>
      <c r="F53" s="184">
        <v>0</v>
      </c>
      <c r="G53" s="184"/>
      <c r="H53" s="184">
        <v>0</v>
      </c>
      <c r="I53" s="184">
        <v>0</v>
      </c>
      <c r="J53" s="184">
        <v>0</v>
      </c>
      <c r="K53" s="184"/>
      <c r="L53" s="184">
        <v>667038.04</v>
      </c>
      <c r="M53" s="184">
        <v>0</v>
      </c>
      <c r="N53" s="184"/>
      <c r="O53" s="184">
        <v>0</v>
      </c>
      <c r="P53" s="184">
        <v>0</v>
      </c>
      <c r="Q53" s="184">
        <v>0</v>
      </c>
      <c r="R53" s="184">
        <v>1458279.55</v>
      </c>
      <c r="S53" s="184">
        <v>0</v>
      </c>
      <c r="T53" s="184">
        <v>0</v>
      </c>
      <c r="U53" s="184">
        <v>0</v>
      </c>
      <c r="V53" s="184">
        <v>0</v>
      </c>
      <c r="W53" s="184">
        <v>0</v>
      </c>
      <c r="X53" s="184"/>
      <c r="Y53" s="184">
        <v>0</v>
      </c>
      <c r="Z53" s="184">
        <v>0</v>
      </c>
      <c r="AA53" s="184">
        <v>0</v>
      </c>
      <c r="AB53" s="184"/>
      <c r="AC53" s="184">
        <v>0</v>
      </c>
      <c r="AD53" s="184"/>
      <c r="AE53" s="184"/>
      <c r="AF53" s="184">
        <v>0</v>
      </c>
      <c r="AG53" s="184">
        <v>0</v>
      </c>
      <c r="AH53" s="184">
        <v>0</v>
      </c>
      <c r="AI53" s="184">
        <v>0</v>
      </c>
      <c r="AJ53" s="184">
        <v>0</v>
      </c>
      <c r="AK53" s="184">
        <v>0</v>
      </c>
      <c r="AL53" s="184">
        <v>0</v>
      </c>
      <c r="AM53" s="184">
        <v>2107154.5299999998</v>
      </c>
      <c r="AN53" s="184">
        <v>0</v>
      </c>
      <c r="AO53" s="184">
        <v>0</v>
      </c>
      <c r="AP53" s="184"/>
      <c r="AQ53" s="184">
        <v>987319.44</v>
      </c>
      <c r="AR53" s="184">
        <v>0</v>
      </c>
      <c r="AS53" s="184"/>
      <c r="AT53" s="184">
        <v>0</v>
      </c>
      <c r="AU53" s="184">
        <v>0</v>
      </c>
      <c r="AV53" s="184">
        <v>0</v>
      </c>
      <c r="AW53" s="184">
        <v>13939</v>
      </c>
      <c r="AX53" s="184"/>
      <c r="AY53" s="184"/>
      <c r="AZ53" s="184">
        <v>0</v>
      </c>
      <c r="BA53" s="184">
        <v>0</v>
      </c>
      <c r="BB53" s="184"/>
      <c r="BC53" s="184">
        <v>2514360.7000000002</v>
      </c>
      <c r="BD53" s="184">
        <v>0</v>
      </c>
      <c r="BE53" s="184">
        <v>0</v>
      </c>
      <c r="BF53" s="184">
        <v>0</v>
      </c>
      <c r="BG53" s="184">
        <v>0</v>
      </c>
      <c r="BH53" s="184">
        <v>0</v>
      </c>
      <c r="BI53" s="184">
        <v>2491023.5</v>
      </c>
      <c r="BJ53" s="184">
        <v>0</v>
      </c>
      <c r="BK53" s="184">
        <v>3413728.78</v>
      </c>
      <c r="BL53" s="184">
        <v>0</v>
      </c>
      <c r="BM53" s="184">
        <v>5893760.2999999998</v>
      </c>
      <c r="BN53" s="184">
        <v>0</v>
      </c>
      <c r="BO53" s="184">
        <v>839499.16</v>
      </c>
      <c r="BP53" s="184">
        <v>3012670.75</v>
      </c>
      <c r="BQ53" s="184">
        <v>2467699.58</v>
      </c>
      <c r="BR53" s="184">
        <v>2854663.2</v>
      </c>
      <c r="BS53" s="184"/>
      <c r="BT53" s="184">
        <v>0</v>
      </c>
      <c r="BU53" s="184">
        <v>10049.51</v>
      </c>
      <c r="BV53" s="184">
        <v>0</v>
      </c>
      <c r="BW53" s="184">
        <v>2590144.38</v>
      </c>
      <c r="BX53" s="184">
        <v>0</v>
      </c>
      <c r="BY53" s="184">
        <v>909737.81</v>
      </c>
      <c r="BZ53" s="184">
        <v>0</v>
      </c>
      <c r="CA53" s="184">
        <v>461738.83</v>
      </c>
      <c r="CB53" s="184">
        <v>0</v>
      </c>
      <c r="CC53" s="184">
        <v>3332181.21</v>
      </c>
      <c r="CD53" s="184">
        <v>0</v>
      </c>
      <c r="CE53" s="184">
        <v>2870979.6</v>
      </c>
      <c r="CF53" s="184">
        <v>395459.15</v>
      </c>
      <c r="CG53" s="184">
        <v>1295246.24</v>
      </c>
      <c r="CH53" s="184">
        <v>0</v>
      </c>
      <c r="CI53" s="184">
        <v>0</v>
      </c>
      <c r="CJ53" s="184">
        <v>0</v>
      </c>
      <c r="CK53" s="184">
        <v>0</v>
      </c>
      <c r="CL53" s="184">
        <v>0</v>
      </c>
      <c r="CM53" s="184">
        <v>2167994.37</v>
      </c>
    </row>
    <row r="54" spans="1:91" ht="24.6">
      <c r="A54" s="120">
        <v>1</v>
      </c>
      <c r="B54" s="220" t="s">
        <v>771</v>
      </c>
      <c r="C54" s="131" t="s">
        <v>408</v>
      </c>
      <c r="D54" s="184">
        <v>137250</v>
      </c>
      <c r="E54" s="184">
        <v>1977405</v>
      </c>
      <c r="F54" s="184">
        <v>1622631</v>
      </c>
      <c r="G54" s="184">
        <v>842396</v>
      </c>
      <c r="H54" s="184">
        <v>1467832.5</v>
      </c>
      <c r="I54" s="184">
        <v>568046</v>
      </c>
      <c r="J54" s="184">
        <v>2514217.75</v>
      </c>
      <c r="K54" s="184">
        <v>3150323</v>
      </c>
      <c r="L54" s="184">
        <v>1584598.96</v>
      </c>
      <c r="M54" s="184">
        <v>1726411.6</v>
      </c>
      <c r="N54" s="184">
        <v>2729122</v>
      </c>
      <c r="O54" s="184">
        <v>180782.01</v>
      </c>
      <c r="P54" s="184">
        <v>485892.59</v>
      </c>
      <c r="Q54" s="184">
        <v>2178876.16</v>
      </c>
      <c r="R54" s="184">
        <v>4206424.75</v>
      </c>
      <c r="S54" s="184">
        <v>2343818</v>
      </c>
      <c r="T54" s="184">
        <v>751222.25</v>
      </c>
      <c r="U54" s="184">
        <v>720235.5</v>
      </c>
      <c r="V54" s="184">
        <v>585269.80000000005</v>
      </c>
      <c r="W54" s="184">
        <v>867361</v>
      </c>
      <c r="X54" s="184">
        <v>0</v>
      </c>
      <c r="Y54" s="184">
        <v>1726016.25</v>
      </c>
      <c r="Z54" s="184">
        <v>3541515.75</v>
      </c>
      <c r="AA54" s="184">
        <v>2925395</v>
      </c>
      <c r="AB54" s="184">
        <v>613152.75</v>
      </c>
      <c r="AC54" s="184">
        <v>1512327</v>
      </c>
      <c r="AD54" s="184">
        <v>1336472</v>
      </c>
      <c r="AE54" s="184">
        <v>5152752</v>
      </c>
      <c r="AF54" s="184">
        <v>1839510</v>
      </c>
      <c r="AG54" s="184">
        <v>1699224.77</v>
      </c>
      <c r="AH54" s="184">
        <v>905506.71</v>
      </c>
      <c r="AI54" s="184">
        <v>1951812.1</v>
      </c>
      <c r="AJ54" s="184">
        <v>2065657.1</v>
      </c>
      <c r="AK54" s="184">
        <v>1236302</v>
      </c>
      <c r="AL54" s="184">
        <v>4296493</v>
      </c>
      <c r="AM54" s="184">
        <v>1424026</v>
      </c>
      <c r="AN54" s="184">
        <v>523173.43</v>
      </c>
      <c r="AO54" s="184">
        <v>2502055</v>
      </c>
      <c r="AP54" s="184">
        <v>2053559</v>
      </c>
      <c r="AQ54" s="184">
        <v>2537283</v>
      </c>
      <c r="AR54" s="184">
        <v>568212</v>
      </c>
      <c r="AS54" s="184"/>
      <c r="AT54" s="184">
        <v>2095185</v>
      </c>
      <c r="AU54" s="184">
        <v>2479599.1</v>
      </c>
      <c r="AV54" s="184">
        <v>2655766.66</v>
      </c>
      <c r="AW54" s="184">
        <v>1519845</v>
      </c>
      <c r="AX54" s="184">
        <v>862332.7</v>
      </c>
      <c r="AY54" s="184">
        <v>5229142.25</v>
      </c>
      <c r="AZ54" s="184">
        <v>1008115</v>
      </c>
      <c r="BA54" s="184">
        <v>1936379</v>
      </c>
      <c r="BB54" s="184">
        <v>3833692.89</v>
      </c>
      <c r="BC54" s="184">
        <v>1726897.4</v>
      </c>
      <c r="BD54" s="184">
        <v>3606977.48</v>
      </c>
      <c r="BE54" s="184">
        <v>0</v>
      </c>
      <c r="BF54" s="184">
        <v>1631163.25</v>
      </c>
      <c r="BG54" s="184">
        <v>546054</v>
      </c>
      <c r="BH54" s="184"/>
      <c r="BI54" s="184">
        <v>1720679</v>
      </c>
      <c r="BJ54" s="184">
        <v>254027</v>
      </c>
      <c r="BK54" s="184">
        <v>3554770</v>
      </c>
      <c r="BL54" s="184">
        <v>2137511</v>
      </c>
      <c r="BM54" s="184">
        <v>4925503</v>
      </c>
      <c r="BN54" s="184">
        <v>4760576.5</v>
      </c>
      <c r="BO54" s="184">
        <v>2364201.75</v>
      </c>
      <c r="BP54" s="184">
        <v>5347411.5</v>
      </c>
      <c r="BQ54" s="184">
        <v>3946503.95</v>
      </c>
      <c r="BR54" s="184">
        <v>2130478</v>
      </c>
      <c r="BS54" s="186">
        <v>0</v>
      </c>
      <c r="BT54" s="184">
        <v>52098</v>
      </c>
      <c r="BU54" s="186">
        <v>950129.73</v>
      </c>
      <c r="BV54" s="184"/>
      <c r="BW54" s="184">
        <v>29807.83</v>
      </c>
      <c r="BX54" s="184">
        <v>77630.600000000006</v>
      </c>
      <c r="BY54" s="184"/>
      <c r="BZ54" s="184">
        <v>1418785.43</v>
      </c>
      <c r="CA54" s="184">
        <v>616083.88</v>
      </c>
      <c r="CB54" s="184"/>
      <c r="CC54" s="186">
        <v>1393692</v>
      </c>
      <c r="CD54" s="184">
        <v>0</v>
      </c>
      <c r="CE54" s="184"/>
      <c r="CF54" s="184">
        <v>2773146.22</v>
      </c>
      <c r="CG54" s="184">
        <v>561862.98</v>
      </c>
      <c r="CH54" s="184">
        <v>232935.45</v>
      </c>
      <c r="CI54" s="184">
        <v>113816.89</v>
      </c>
      <c r="CJ54" s="184">
        <v>369232.53</v>
      </c>
      <c r="CK54" s="184">
        <v>3359833.47</v>
      </c>
      <c r="CL54" s="184">
        <v>0</v>
      </c>
      <c r="CM54" s="184">
        <v>0</v>
      </c>
    </row>
    <row r="55" spans="1:91" ht="24.6">
      <c r="A55" s="120">
        <v>3</v>
      </c>
      <c r="B55" s="220" t="s">
        <v>772</v>
      </c>
      <c r="C55" s="129" t="s">
        <v>409</v>
      </c>
      <c r="D55" s="184">
        <v>4221154.57</v>
      </c>
      <c r="E55" s="184">
        <v>102367.33</v>
      </c>
      <c r="F55" s="184">
        <v>240857</v>
      </c>
      <c r="G55" s="184">
        <v>316148.5</v>
      </c>
      <c r="H55" s="184">
        <v>18749.61</v>
      </c>
      <c r="I55" s="184">
        <v>415759</v>
      </c>
      <c r="J55" s="184">
        <v>828628</v>
      </c>
      <c r="K55" s="184">
        <v>173958</v>
      </c>
      <c r="L55" s="184">
        <v>243295</v>
      </c>
      <c r="M55" s="184">
        <v>538671.71</v>
      </c>
      <c r="N55" s="184">
        <v>469885.75</v>
      </c>
      <c r="O55" s="184">
        <v>50415</v>
      </c>
      <c r="P55" s="184">
        <v>3851194.44</v>
      </c>
      <c r="Q55" s="184">
        <v>759314.95</v>
      </c>
      <c r="R55" s="184">
        <v>637789.54</v>
      </c>
      <c r="S55" s="184">
        <v>218837</v>
      </c>
      <c r="T55" s="184">
        <v>589491.17000000004</v>
      </c>
      <c r="U55" s="184">
        <v>333219.64</v>
      </c>
      <c r="V55" s="184">
        <v>84988.2</v>
      </c>
      <c r="W55" s="184">
        <v>226195.71</v>
      </c>
      <c r="X55" s="184">
        <v>9069351.4199999999</v>
      </c>
      <c r="Y55" s="184">
        <v>732081.61</v>
      </c>
      <c r="Z55" s="184">
        <v>384909.68</v>
      </c>
      <c r="AA55" s="184">
        <v>16881</v>
      </c>
      <c r="AB55" s="184">
        <v>64317.36</v>
      </c>
      <c r="AC55" s="184">
        <v>137339.88</v>
      </c>
      <c r="AD55" s="184">
        <v>35012.699999999997</v>
      </c>
      <c r="AE55" s="184">
        <v>1001293.25</v>
      </c>
      <c r="AF55" s="184">
        <v>2930</v>
      </c>
      <c r="AG55" s="184">
        <v>202804.58</v>
      </c>
      <c r="AH55" s="184">
        <v>80810</v>
      </c>
      <c r="AI55" s="184">
        <v>420449.66</v>
      </c>
      <c r="AJ55" s="184">
        <v>114893</v>
      </c>
      <c r="AK55" s="184">
        <v>13433</v>
      </c>
      <c r="AL55" s="184">
        <v>38382808.130000003</v>
      </c>
      <c r="AM55" s="184">
        <v>148630</v>
      </c>
      <c r="AN55" s="184">
        <v>264422</v>
      </c>
      <c r="AO55" s="184">
        <v>178234</v>
      </c>
      <c r="AP55" s="184">
        <v>684245.5</v>
      </c>
      <c r="AQ55" s="184">
        <v>1312652.69</v>
      </c>
      <c r="AR55" s="184">
        <v>5316</v>
      </c>
      <c r="AS55" s="184">
        <v>1277835.1599999999</v>
      </c>
      <c r="AT55" s="184">
        <v>118301</v>
      </c>
      <c r="AU55" s="184">
        <v>423086</v>
      </c>
      <c r="AV55" s="184">
        <v>797139.94</v>
      </c>
      <c r="AW55" s="184">
        <v>28617</v>
      </c>
      <c r="AX55" s="184">
        <v>86773</v>
      </c>
      <c r="AY55" s="184">
        <v>21339</v>
      </c>
      <c r="AZ55" s="184">
        <v>105994</v>
      </c>
      <c r="BA55" s="184">
        <v>169483</v>
      </c>
      <c r="BB55" s="184">
        <v>395483</v>
      </c>
      <c r="BC55" s="184">
        <v>51527</v>
      </c>
      <c r="BD55" s="184">
        <v>8981611.9499999993</v>
      </c>
      <c r="BE55" s="184">
        <v>711526.12</v>
      </c>
      <c r="BF55" s="184">
        <v>168072.86</v>
      </c>
      <c r="BG55" s="184">
        <v>350277.64</v>
      </c>
      <c r="BH55" s="184">
        <v>771203.38</v>
      </c>
      <c r="BI55" s="184">
        <v>210932.46</v>
      </c>
      <c r="BJ55" s="184">
        <v>520</v>
      </c>
      <c r="BK55" s="184">
        <v>1166373.1499999999</v>
      </c>
      <c r="BL55" s="184">
        <v>46070.239999999998</v>
      </c>
      <c r="BM55" s="184">
        <v>1147747</v>
      </c>
      <c r="BN55" s="184">
        <v>1180452.0900000001</v>
      </c>
      <c r="BO55" s="184">
        <v>352324.69</v>
      </c>
      <c r="BP55" s="184">
        <v>1153075.33</v>
      </c>
      <c r="BQ55" s="184">
        <v>858989.02</v>
      </c>
      <c r="BR55" s="184">
        <v>438521.52</v>
      </c>
      <c r="BS55" s="186">
        <v>8727806</v>
      </c>
      <c r="BT55" s="186">
        <v>426912.48</v>
      </c>
      <c r="BU55" s="186">
        <v>3162610.95</v>
      </c>
      <c r="BV55" s="186">
        <v>2712014.47</v>
      </c>
      <c r="BW55" s="186"/>
      <c r="BX55" s="186">
        <v>183913</v>
      </c>
      <c r="BY55" s="186">
        <v>1680867.91</v>
      </c>
      <c r="BZ55" s="186">
        <v>466600.78</v>
      </c>
      <c r="CA55" s="186">
        <v>38663</v>
      </c>
      <c r="CB55" s="186">
        <v>446919</v>
      </c>
      <c r="CC55" s="186">
        <v>899665.69</v>
      </c>
      <c r="CD55" s="186">
        <v>1742132.74</v>
      </c>
      <c r="CE55" s="186">
        <v>739540.86</v>
      </c>
      <c r="CF55" s="186">
        <v>1152352.7</v>
      </c>
      <c r="CG55" s="186">
        <v>8105</v>
      </c>
      <c r="CH55" s="186">
        <v>382902.64</v>
      </c>
      <c r="CI55" s="186">
        <v>9387</v>
      </c>
      <c r="CJ55" s="186">
        <v>37774.11</v>
      </c>
      <c r="CK55" s="186">
        <v>2693355.44</v>
      </c>
      <c r="CL55" s="186">
        <v>100936</v>
      </c>
      <c r="CM55" s="186">
        <v>1138.45</v>
      </c>
    </row>
    <row r="56" spans="1:91" ht="24.6">
      <c r="A56" s="120">
        <v>3</v>
      </c>
      <c r="B56" s="220" t="s">
        <v>773</v>
      </c>
      <c r="C56" s="124" t="s">
        <v>1209</v>
      </c>
      <c r="D56" s="184">
        <v>3033199.65</v>
      </c>
      <c r="E56" s="184">
        <v>482149.18</v>
      </c>
      <c r="F56" s="184">
        <v>570805</v>
      </c>
      <c r="G56" s="184">
        <v>1157292.6599999999</v>
      </c>
      <c r="H56" s="184">
        <v>150653.6</v>
      </c>
      <c r="I56" s="184">
        <v>777620</v>
      </c>
      <c r="J56" s="184">
        <v>1032808.15</v>
      </c>
      <c r="K56" s="184">
        <v>696625</v>
      </c>
      <c r="L56" s="184">
        <v>212915</v>
      </c>
      <c r="M56" s="184">
        <v>886815</v>
      </c>
      <c r="N56" s="184">
        <v>705185</v>
      </c>
      <c r="O56" s="184">
        <v>136388</v>
      </c>
      <c r="P56" s="184">
        <v>3185381.17</v>
      </c>
      <c r="Q56" s="184">
        <v>1050232.81</v>
      </c>
      <c r="R56" s="184">
        <v>968257.65</v>
      </c>
      <c r="S56" s="184">
        <v>2085936.23</v>
      </c>
      <c r="T56" s="184">
        <v>484918.71</v>
      </c>
      <c r="U56" s="184">
        <v>599058.52</v>
      </c>
      <c r="V56" s="184">
        <v>728527.26</v>
      </c>
      <c r="W56" s="184">
        <v>103143.44</v>
      </c>
      <c r="X56" s="184">
        <v>3342068.01</v>
      </c>
      <c r="Y56" s="184">
        <v>116230</v>
      </c>
      <c r="Z56" s="184">
        <v>1566831.54</v>
      </c>
      <c r="AA56" s="184">
        <v>764462.5</v>
      </c>
      <c r="AB56" s="184">
        <v>126400.94</v>
      </c>
      <c r="AC56" s="184">
        <v>136998</v>
      </c>
      <c r="AD56" s="184">
        <v>277509</v>
      </c>
      <c r="AE56" s="184">
        <v>2030919.9</v>
      </c>
      <c r="AF56" s="184">
        <v>12510</v>
      </c>
      <c r="AG56" s="184">
        <v>276775</v>
      </c>
      <c r="AH56" s="184">
        <v>902952.79</v>
      </c>
      <c r="AI56" s="184">
        <v>1190561.1000000001</v>
      </c>
      <c r="AJ56" s="184">
        <v>200225</v>
      </c>
      <c r="AK56" s="184">
        <v>75120</v>
      </c>
      <c r="AL56" s="184">
        <v>4248509.4000000004</v>
      </c>
      <c r="AM56" s="184">
        <v>704291</v>
      </c>
      <c r="AN56" s="184">
        <v>295459.78000000003</v>
      </c>
      <c r="AO56" s="184">
        <v>460907</v>
      </c>
      <c r="AP56" s="184">
        <v>17730</v>
      </c>
      <c r="AQ56" s="184">
        <v>223020</v>
      </c>
      <c r="AR56" s="184">
        <v>60727.3</v>
      </c>
      <c r="AS56" s="184">
        <v>647835</v>
      </c>
      <c r="AT56" s="184">
        <v>72545</v>
      </c>
      <c r="AU56" s="184">
        <v>1982542.32</v>
      </c>
      <c r="AV56" s="184">
        <v>676158.28</v>
      </c>
      <c r="AW56" s="184">
        <v>461430.02</v>
      </c>
      <c r="AX56" s="184">
        <v>385283.94</v>
      </c>
      <c r="AY56" s="184">
        <v>408078.25</v>
      </c>
      <c r="AZ56" s="184">
        <v>409605</v>
      </c>
      <c r="BA56" s="184">
        <v>391430.31</v>
      </c>
      <c r="BB56" s="184">
        <v>1540237.13</v>
      </c>
      <c r="BC56" s="184">
        <v>472790</v>
      </c>
      <c r="BD56" s="184">
        <v>997355</v>
      </c>
      <c r="BE56" s="184">
        <v>1925115.52</v>
      </c>
      <c r="BF56" s="184">
        <v>243263.76</v>
      </c>
      <c r="BG56" s="184">
        <v>193620</v>
      </c>
      <c r="BH56" s="184">
        <v>830566.97</v>
      </c>
      <c r="BI56" s="184">
        <v>195997.46</v>
      </c>
      <c r="BJ56" s="184">
        <v>236185</v>
      </c>
      <c r="BK56" s="184">
        <v>549398.25</v>
      </c>
      <c r="BL56" s="184">
        <v>594562.64</v>
      </c>
      <c r="BM56" s="184">
        <v>408545</v>
      </c>
      <c r="BN56" s="184">
        <v>701396.51</v>
      </c>
      <c r="BO56" s="184">
        <v>832962</v>
      </c>
      <c r="BP56" s="184">
        <v>1031041.24</v>
      </c>
      <c r="BQ56" s="184">
        <v>435829.15</v>
      </c>
      <c r="BR56" s="184">
        <v>152693.06</v>
      </c>
      <c r="BS56" s="186">
        <v>6238388.4699999997</v>
      </c>
      <c r="BT56" s="186">
        <v>1007168.17</v>
      </c>
      <c r="BU56" s="186">
        <v>661060.29</v>
      </c>
      <c r="BV56" s="186">
        <v>1324634.01</v>
      </c>
      <c r="BW56" s="184">
        <v>20</v>
      </c>
      <c r="BX56" s="186">
        <v>1292903.28</v>
      </c>
      <c r="BY56" s="186">
        <v>834090</v>
      </c>
      <c r="BZ56" s="186">
        <v>188164.44</v>
      </c>
      <c r="CA56" s="186">
        <v>831899.04</v>
      </c>
      <c r="CB56" s="186">
        <v>290959.57</v>
      </c>
      <c r="CC56" s="186">
        <v>590922.59</v>
      </c>
      <c r="CD56" s="186">
        <v>740828.66</v>
      </c>
      <c r="CE56" s="186">
        <v>1719826.84</v>
      </c>
      <c r="CF56" s="186">
        <v>4766654.7300000004</v>
      </c>
      <c r="CG56" s="186">
        <v>502330.54</v>
      </c>
      <c r="CH56" s="186">
        <v>197517.25</v>
      </c>
      <c r="CI56" s="186">
        <v>2780</v>
      </c>
      <c r="CJ56" s="186">
        <v>150790</v>
      </c>
      <c r="CK56" s="186">
        <v>4610834.84</v>
      </c>
      <c r="CL56" s="186">
        <v>228057.63</v>
      </c>
      <c r="CM56" s="186">
        <v>137596.49</v>
      </c>
    </row>
    <row r="57" spans="1:91" ht="24.6">
      <c r="A57" s="120">
        <v>3</v>
      </c>
      <c r="B57" s="220" t="s">
        <v>774</v>
      </c>
      <c r="C57" s="124" t="s">
        <v>1342</v>
      </c>
      <c r="D57" s="184">
        <v>25839754.329999998</v>
      </c>
      <c r="E57" s="184">
        <v>2576194.54</v>
      </c>
      <c r="F57" s="184">
        <v>681363.49</v>
      </c>
      <c r="G57" s="184">
        <v>2143673.14</v>
      </c>
      <c r="H57" s="184">
        <v>2135341.7799999998</v>
      </c>
      <c r="I57" s="184">
        <v>2150339.17</v>
      </c>
      <c r="J57" s="184">
        <v>2806646.53</v>
      </c>
      <c r="K57" s="184">
        <v>3152036.24</v>
      </c>
      <c r="L57" s="184">
        <v>1014038.75</v>
      </c>
      <c r="M57" s="184">
        <v>2427508.9300000002</v>
      </c>
      <c r="N57" s="184">
        <v>3679791.67</v>
      </c>
      <c r="O57" s="184">
        <v>1538732.96</v>
      </c>
      <c r="P57" s="184">
        <v>6005759.4800000004</v>
      </c>
      <c r="Q57" s="184">
        <v>638666.15</v>
      </c>
      <c r="R57" s="184">
        <v>398709.6</v>
      </c>
      <c r="S57" s="184">
        <v>2428583.14</v>
      </c>
      <c r="T57" s="184">
        <v>1826913.41</v>
      </c>
      <c r="U57" s="184">
        <v>243003.96</v>
      </c>
      <c r="V57" s="184">
        <v>900444.14</v>
      </c>
      <c r="W57" s="184">
        <v>115916.31</v>
      </c>
      <c r="X57" s="184">
        <v>9001950.6400000006</v>
      </c>
      <c r="Y57" s="184">
        <v>990507.79</v>
      </c>
      <c r="Z57" s="184">
        <v>1940696.05</v>
      </c>
      <c r="AA57" s="184">
        <v>1182534.33</v>
      </c>
      <c r="AB57" s="184">
        <v>705240.05</v>
      </c>
      <c r="AC57" s="184">
        <v>1213089.3</v>
      </c>
      <c r="AD57" s="184">
        <v>3164882.31</v>
      </c>
      <c r="AE57" s="184">
        <v>5853834.3499999996</v>
      </c>
      <c r="AF57" s="184">
        <v>428060</v>
      </c>
      <c r="AG57" s="184">
        <v>787787.53</v>
      </c>
      <c r="AH57" s="184">
        <v>4344570.54</v>
      </c>
      <c r="AI57" s="184">
        <v>253890.58</v>
      </c>
      <c r="AJ57" s="184">
        <v>786429.94</v>
      </c>
      <c r="AK57" s="184">
        <v>2275149.0099999998</v>
      </c>
      <c r="AL57" s="184">
        <v>6614901.2699999996</v>
      </c>
      <c r="AM57" s="184">
        <v>762448.14</v>
      </c>
      <c r="AN57" s="184">
        <v>1237687.22</v>
      </c>
      <c r="AO57" s="184">
        <v>3076862.43</v>
      </c>
      <c r="AP57" s="184">
        <v>772484.19</v>
      </c>
      <c r="AQ57" s="184">
        <v>574267.19999999995</v>
      </c>
      <c r="AR57" s="184">
        <v>425492.5</v>
      </c>
      <c r="AS57" s="184">
        <v>6210345.7400000002</v>
      </c>
      <c r="AT57" s="184">
        <v>937373.4</v>
      </c>
      <c r="AU57" s="184">
        <v>3737088.57</v>
      </c>
      <c r="AV57" s="184">
        <v>519398.39</v>
      </c>
      <c r="AW57" s="184">
        <v>504306</v>
      </c>
      <c r="AX57" s="184">
        <v>824109.74</v>
      </c>
      <c r="AY57" s="184">
        <v>2279388.08</v>
      </c>
      <c r="AZ57" s="184">
        <v>1651098.72</v>
      </c>
      <c r="BA57" s="184">
        <v>949128.73</v>
      </c>
      <c r="BB57" s="184">
        <v>3269488.16</v>
      </c>
      <c r="BC57" s="184">
        <v>222582.47</v>
      </c>
      <c r="BD57" s="184">
        <v>9533245.4100000001</v>
      </c>
      <c r="BE57" s="184">
        <v>1026116.72</v>
      </c>
      <c r="BF57" s="184">
        <v>122661.53</v>
      </c>
      <c r="BG57" s="184">
        <v>663936.96</v>
      </c>
      <c r="BH57" s="184">
        <v>856739.71</v>
      </c>
      <c r="BI57" s="184">
        <v>559979.06999999995</v>
      </c>
      <c r="BJ57" s="184">
        <v>694375.2</v>
      </c>
      <c r="BK57" s="184">
        <v>567911.67000000004</v>
      </c>
      <c r="BL57" s="184">
        <v>528667.4</v>
      </c>
      <c r="BM57" s="184">
        <v>4886099.83</v>
      </c>
      <c r="BN57" s="184">
        <v>920260.4</v>
      </c>
      <c r="BO57" s="184">
        <v>1268648.46</v>
      </c>
      <c r="BP57" s="184">
        <v>694524.28</v>
      </c>
      <c r="BQ57" s="184">
        <v>1462741.3</v>
      </c>
      <c r="BR57" s="184">
        <v>425956.63</v>
      </c>
      <c r="BS57" s="186">
        <v>3850551.17</v>
      </c>
      <c r="BT57" s="184">
        <v>2568877.4</v>
      </c>
      <c r="BU57" s="184">
        <v>1285659.1100000001</v>
      </c>
      <c r="BV57" s="184">
        <v>920944.28</v>
      </c>
      <c r="BW57" s="184">
        <v>652316.44999999995</v>
      </c>
      <c r="BX57" s="184">
        <v>1923747.66</v>
      </c>
      <c r="BY57" s="184">
        <v>3670483.42</v>
      </c>
      <c r="BZ57" s="184">
        <v>907522.23</v>
      </c>
      <c r="CA57" s="184">
        <v>304146.82</v>
      </c>
      <c r="CB57" s="184">
        <v>1109833.8899999999</v>
      </c>
      <c r="CC57" s="184">
        <v>4185041.61</v>
      </c>
      <c r="CD57" s="184">
        <v>3755587.76</v>
      </c>
      <c r="CE57" s="184">
        <v>1951693.54</v>
      </c>
      <c r="CF57" s="184">
        <v>655061.41</v>
      </c>
      <c r="CG57" s="184">
        <v>1489528.26</v>
      </c>
      <c r="CH57" s="184">
        <v>2063572.7</v>
      </c>
      <c r="CI57" s="184">
        <v>162028.82999999999</v>
      </c>
      <c r="CJ57" s="184">
        <v>492899.2</v>
      </c>
      <c r="CK57" s="184">
        <v>4653762.72</v>
      </c>
      <c r="CL57" s="184">
        <v>2833762.69</v>
      </c>
      <c r="CM57" s="184">
        <v>417148.95</v>
      </c>
    </row>
    <row r="58" spans="1:91" ht="24.6">
      <c r="A58" s="120">
        <v>1</v>
      </c>
      <c r="B58" s="220" t="s">
        <v>775</v>
      </c>
      <c r="C58" s="124" t="s">
        <v>410</v>
      </c>
      <c r="D58" s="184">
        <v>-23414187.870000001</v>
      </c>
      <c r="E58" s="184">
        <v>-1983028.12</v>
      </c>
      <c r="F58" s="184">
        <v>-2963857.5</v>
      </c>
      <c r="G58" s="184">
        <v>-4271016</v>
      </c>
      <c r="H58" s="184">
        <v>-342956.32</v>
      </c>
      <c r="I58" s="184">
        <v>-7283987.2999999998</v>
      </c>
      <c r="J58" s="184">
        <v>-4012515.3</v>
      </c>
      <c r="K58" s="184">
        <v>-14564846.58</v>
      </c>
      <c r="L58" s="184"/>
      <c r="M58" s="184">
        <v>-1231106.71</v>
      </c>
      <c r="N58" s="184">
        <v>-12879045</v>
      </c>
      <c r="O58" s="184">
        <v>-675378.14</v>
      </c>
      <c r="P58" s="184">
        <v>-6550668.0099999998</v>
      </c>
      <c r="Q58" s="184">
        <v>-5359848.8600000003</v>
      </c>
      <c r="R58" s="184"/>
      <c r="S58" s="184">
        <v>-7794115.9500000002</v>
      </c>
      <c r="T58" s="184">
        <v>-2971564.82</v>
      </c>
      <c r="U58" s="184">
        <v>-3729277.91</v>
      </c>
      <c r="V58" s="184">
        <v>-321500.89</v>
      </c>
      <c r="W58" s="184">
        <v>-3080894.5</v>
      </c>
      <c r="X58" s="184">
        <v>-22434319.93</v>
      </c>
      <c r="Y58" s="184">
        <v>-3517032.5</v>
      </c>
      <c r="Z58" s="184"/>
      <c r="AA58" s="184">
        <v>-870344.87</v>
      </c>
      <c r="AB58" s="184">
        <v>-1554863.75</v>
      </c>
      <c r="AC58" s="184">
        <v>-4680606</v>
      </c>
      <c r="AD58" s="184">
        <v>-5174061</v>
      </c>
      <c r="AE58" s="184">
        <v>-13307093.710000001</v>
      </c>
      <c r="AF58" s="184">
        <v>-1461092.99</v>
      </c>
      <c r="AG58" s="184">
        <v>-2193476.83</v>
      </c>
      <c r="AH58" s="184">
        <v>-893315.8</v>
      </c>
      <c r="AI58" s="184">
        <v>-5287948.59</v>
      </c>
      <c r="AJ58" s="184">
        <v>-670365.75</v>
      </c>
      <c r="AK58" s="184">
        <v>-4549217.9800000004</v>
      </c>
      <c r="AL58" s="184">
        <v>-17178915.039999999</v>
      </c>
      <c r="AM58" s="184"/>
      <c r="AN58" s="184">
        <v>-480770.95</v>
      </c>
      <c r="AO58" s="184">
        <v>-13998409.52</v>
      </c>
      <c r="AP58" s="184">
        <v>-7598810.6200000001</v>
      </c>
      <c r="AQ58" s="184"/>
      <c r="AR58" s="184">
        <v>-145091</v>
      </c>
      <c r="AS58" s="184">
        <v>-19177183.48</v>
      </c>
      <c r="AT58" s="184">
        <v>-6893640.8700000001</v>
      </c>
      <c r="AU58" s="184">
        <v>-5132604.72</v>
      </c>
      <c r="AV58" s="184">
        <v>-7841106.9500000002</v>
      </c>
      <c r="AW58" s="184"/>
      <c r="AX58" s="184">
        <v>-2768591.55</v>
      </c>
      <c r="AY58" s="184">
        <v>-4276141.33</v>
      </c>
      <c r="AZ58" s="184">
        <v>-637864.38</v>
      </c>
      <c r="BA58" s="184">
        <v>-1716643.5</v>
      </c>
      <c r="BB58" s="184">
        <v>-27276625.82</v>
      </c>
      <c r="BC58" s="184"/>
      <c r="BD58" s="184">
        <v>-39301796.920000002</v>
      </c>
      <c r="BE58" s="184">
        <v>-11346895.24</v>
      </c>
      <c r="BF58" s="184">
        <v>-645914.22</v>
      </c>
      <c r="BG58" s="184">
        <v>-707016.85</v>
      </c>
      <c r="BH58" s="184">
        <v>-9787985.4100000001</v>
      </c>
      <c r="BI58" s="184"/>
      <c r="BJ58" s="184">
        <v>-388119.15</v>
      </c>
      <c r="BK58" s="184"/>
      <c r="BL58" s="184">
        <v>-1438632.75</v>
      </c>
      <c r="BM58" s="184"/>
      <c r="BN58" s="184">
        <v>-1960293.65</v>
      </c>
      <c r="BO58" s="184"/>
      <c r="BP58" s="184"/>
      <c r="BQ58" s="184"/>
      <c r="BR58" s="184"/>
      <c r="BS58" s="186">
        <v>-118011657.48</v>
      </c>
      <c r="BT58" s="186">
        <v>-2959464.55</v>
      </c>
      <c r="BU58" s="184"/>
      <c r="BV58" s="186">
        <v>-12132106.029999999</v>
      </c>
      <c r="BW58" s="184"/>
      <c r="BX58" s="184">
        <v>-2050120</v>
      </c>
      <c r="BY58" s="186"/>
      <c r="BZ58" s="186">
        <v>-866630.48</v>
      </c>
      <c r="CA58" s="184"/>
      <c r="CB58" s="186">
        <v>-2195576.0099999998</v>
      </c>
      <c r="CC58" s="186"/>
      <c r="CD58" s="186">
        <v>-3077619.84</v>
      </c>
      <c r="CE58" s="186"/>
      <c r="CF58" s="186"/>
      <c r="CG58" s="184"/>
      <c r="CH58" s="184">
        <v>-44208.33</v>
      </c>
      <c r="CI58" s="184">
        <v>-636078.27</v>
      </c>
      <c r="CJ58" s="184">
        <v>-1264146.76</v>
      </c>
      <c r="CK58" s="186">
        <v>-4176140.49</v>
      </c>
      <c r="CL58" s="184">
        <v>-805113.54</v>
      </c>
      <c r="CM58" s="186"/>
    </row>
    <row r="59" spans="1:91" ht="49.2">
      <c r="A59" s="120">
        <v>1</v>
      </c>
      <c r="B59" s="220" t="s">
        <v>776</v>
      </c>
      <c r="C59" s="129" t="s">
        <v>1210</v>
      </c>
      <c r="D59" s="184">
        <v>-100544047.01000001</v>
      </c>
      <c r="E59" s="184">
        <v>-380448.32</v>
      </c>
      <c r="F59" s="184">
        <v>-472500.61</v>
      </c>
      <c r="G59" s="184">
        <v>-860234.15</v>
      </c>
      <c r="H59" s="184">
        <v>-442959.75</v>
      </c>
      <c r="I59" s="184">
        <v>-552825.05000000005</v>
      </c>
      <c r="J59" s="184">
        <v>-1331848</v>
      </c>
      <c r="K59" s="184">
        <v>-1779497.57</v>
      </c>
      <c r="L59" s="184">
        <v>-1098839.25</v>
      </c>
      <c r="M59" s="184">
        <v>-1423185</v>
      </c>
      <c r="N59" s="184">
        <v>-5413923.6500000004</v>
      </c>
      <c r="O59" s="184">
        <v>-375574.42</v>
      </c>
      <c r="P59" s="184">
        <v>-8436821.1899999995</v>
      </c>
      <c r="Q59" s="184">
        <v>-913549.23</v>
      </c>
      <c r="R59" s="184">
        <v>-2099697.08</v>
      </c>
      <c r="S59" s="184">
        <v>-3260915.17</v>
      </c>
      <c r="T59" s="184">
        <v>-1276837.26</v>
      </c>
      <c r="U59" s="184">
        <v>-896540.16000000003</v>
      </c>
      <c r="V59" s="184"/>
      <c r="W59" s="184">
        <v>-343430.75</v>
      </c>
      <c r="X59" s="184">
        <v>-29387737.620000001</v>
      </c>
      <c r="Y59" s="184">
        <v>-1099725.82</v>
      </c>
      <c r="Z59" s="184">
        <v>-4396764.6900000004</v>
      </c>
      <c r="AA59" s="184">
        <v>-1309349.7</v>
      </c>
      <c r="AB59" s="184">
        <v>-73622.44</v>
      </c>
      <c r="AC59" s="184">
        <v>-82063.539999999994</v>
      </c>
      <c r="AD59" s="184">
        <v>-825685.39</v>
      </c>
      <c r="AE59" s="184">
        <v>-4613302.7300000004</v>
      </c>
      <c r="AF59" s="184">
        <v>-795376.3</v>
      </c>
      <c r="AG59" s="184">
        <v>-289324.31</v>
      </c>
      <c r="AH59" s="184">
        <v>-623612.28</v>
      </c>
      <c r="AI59" s="184">
        <v>-1260373.78</v>
      </c>
      <c r="AJ59" s="184">
        <v>-507794.22</v>
      </c>
      <c r="AK59" s="184">
        <v>-622810.93000000005</v>
      </c>
      <c r="AL59" s="184">
        <v>-32197606.190000001</v>
      </c>
      <c r="AM59" s="184">
        <v>-1282444.93</v>
      </c>
      <c r="AN59" s="184">
        <v>-483507.53</v>
      </c>
      <c r="AO59" s="184">
        <v>-6871334.9500000002</v>
      </c>
      <c r="AP59" s="184">
        <v>-4059461.72</v>
      </c>
      <c r="AQ59" s="184">
        <v>-1181832.3400000001</v>
      </c>
      <c r="AR59" s="184">
        <v>-318257.03000000003</v>
      </c>
      <c r="AS59" s="184">
        <v>-17683962.84</v>
      </c>
      <c r="AT59" s="184">
        <v>-1552634.39</v>
      </c>
      <c r="AU59" s="184">
        <v>-2724555.04</v>
      </c>
      <c r="AV59" s="184">
        <v>-1666229.4</v>
      </c>
      <c r="AW59" s="184">
        <v>-861117.85</v>
      </c>
      <c r="AX59" s="184">
        <v>-501932.51</v>
      </c>
      <c r="AY59" s="184">
        <v>-2177815.92</v>
      </c>
      <c r="AZ59" s="184">
        <v>-1505814.82</v>
      </c>
      <c r="BA59" s="184">
        <v>-246157.01</v>
      </c>
      <c r="BB59" s="184">
        <v>-8135698.0199999996</v>
      </c>
      <c r="BC59" s="184">
        <v>-623577.21</v>
      </c>
      <c r="BD59" s="184">
        <v>-54802281.090000004</v>
      </c>
      <c r="BE59" s="184">
        <v>-4336898.01</v>
      </c>
      <c r="BF59" s="184">
        <v>-497166.24</v>
      </c>
      <c r="BG59" s="184">
        <v>-378635.61</v>
      </c>
      <c r="BH59" s="184">
        <v>-15815984.800000001</v>
      </c>
      <c r="BI59" s="184">
        <v>-264273.75</v>
      </c>
      <c r="BJ59" s="184">
        <v>-336285.09</v>
      </c>
      <c r="BK59" s="184">
        <v>-910294.2</v>
      </c>
      <c r="BL59" s="184">
        <v>-988055.84</v>
      </c>
      <c r="BM59" s="184">
        <v>-318263175</v>
      </c>
      <c r="BN59" s="184">
        <v>-2066462.6</v>
      </c>
      <c r="BO59" s="184">
        <v>-1113685.1299999999</v>
      </c>
      <c r="BP59" s="184">
        <v>-3515911.64</v>
      </c>
      <c r="BQ59" s="184">
        <v>-980124.4</v>
      </c>
      <c r="BR59" s="184">
        <v>-1229234.3799999999</v>
      </c>
      <c r="BS59" s="184">
        <v>-74398393.049999997</v>
      </c>
      <c r="BT59" s="184">
        <v>-851579.63</v>
      </c>
      <c r="BU59" s="184">
        <v>-932635.5</v>
      </c>
      <c r="BV59" s="184">
        <v>-13323730.710000001</v>
      </c>
      <c r="BW59" s="184"/>
      <c r="BX59" s="184">
        <v>-880808.2</v>
      </c>
      <c r="BY59" s="184">
        <v>-4361807.4000000004</v>
      </c>
      <c r="BZ59" s="184">
        <v>-471159.94</v>
      </c>
      <c r="CA59" s="184">
        <v>-545169.75</v>
      </c>
      <c r="CB59" s="184">
        <v>-1157095.28</v>
      </c>
      <c r="CC59" s="184">
        <v>-1427638.37</v>
      </c>
      <c r="CD59" s="184">
        <v>-5289820.1399999997</v>
      </c>
      <c r="CE59" s="184">
        <v>-892820.87</v>
      </c>
      <c r="CF59" s="184">
        <v>-2963769.2</v>
      </c>
      <c r="CG59" s="184">
        <v>-349176.81</v>
      </c>
      <c r="CH59" s="184">
        <v>-391387.32</v>
      </c>
      <c r="CI59" s="184"/>
      <c r="CJ59" s="184">
        <v>-417699.36</v>
      </c>
      <c r="CK59" s="184">
        <v>-4545786.24</v>
      </c>
      <c r="CL59" s="184">
        <v>-602638.56999999995</v>
      </c>
      <c r="CM59" s="184">
        <v>-204427.65</v>
      </c>
    </row>
    <row r="60" spans="1:91" ht="49.2">
      <c r="A60" s="120">
        <v>1</v>
      </c>
      <c r="B60" s="220" t="s">
        <v>777</v>
      </c>
      <c r="C60" s="129" t="s">
        <v>1211</v>
      </c>
      <c r="D60" s="184">
        <v>20499041.559999999</v>
      </c>
      <c r="E60" s="184">
        <v>1165108.6200000001</v>
      </c>
      <c r="F60" s="184">
        <v>1803944.65</v>
      </c>
      <c r="G60" s="184">
        <v>1181039.67</v>
      </c>
      <c r="H60" s="184">
        <v>324299.42</v>
      </c>
      <c r="I60" s="184">
        <v>2779872.62</v>
      </c>
      <c r="J60" s="184">
        <v>1277355.18</v>
      </c>
      <c r="K60" s="184">
        <v>2713140.26</v>
      </c>
      <c r="L60" s="184">
        <v>1551366.99</v>
      </c>
      <c r="M60" s="184">
        <v>4143441.21</v>
      </c>
      <c r="N60" s="184">
        <v>5024254.93</v>
      </c>
      <c r="O60" s="184">
        <v>291921.01</v>
      </c>
      <c r="P60" s="184">
        <v>5215845.6399999997</v>
      </c>
      <c r="Q60" s="184">
        <v>605765.6</v>
      </c>
      <c r="R60" s="184">
        <v>2300530.2799999998</v>
      </c>
      <c r="S60" s="184">
        <v>1070817.54</v>
      </c>
      <c r="T60" s="184">
        <v>1541627.71</v>
      </c>
      <c r="U60" s="184">
        <v>707273.26</v>
      </c>
      <c r="V60" s="184"/>
      <c r="W60" s="184">
        <v>342183.85</v>
      </c>
      <c r="X60" s="184">
        <v>14167884.439999999</v>
      </c>
      <c r="Y60" s="184">
        <v>2593220.34</v>
      </c>
      <c r="Z60" s="184">
        <v>2223655.5499999998</v>
      </c>
      <c r="AA60" s="184">
        <v>1788649.37</v>
      </c>
      <c r="AB60" s="184">
        <v>639586.18999999994</v>
      </c>
      <c r="AC60" s="184">
        <v>1622582.82</v>
      </c>
      <c r="AD60" s="184"/>
      <c r="AE60" s="184">
        <v>4450214.05</v>
      </c>
      <c r="AF60" s="184">
        <v>525224.28</v>
      </c>
      <c r="AG60" s="184">
        <v>920039.69</v>
      </c>
      <c r="AH60" s="184">
        <v>3645191.49</v>
      </c>
      <c r="AI60" s="184">
        <v>1386350.7</v>
      </c>
      <c r="AJ60" s="184">
        <v>1076925.49</v>
      </c>
      <c r="AK60" s="184">
        <v>3086009.18</v>
      </c>
      <c r="AL60" s="184">
        <v>8810395.8399999999</v>
      </c>
      <c r="AM60" s="184">
        <v>1615481.91</v>
      </c>
      <c r="AN60" s="184">
        <v>893091.83</v>
      </c>
      <c r="AO60" s="184">
        <v>2944352.86</v>
      </c>
      <c r="AP60" s="184">
        <v>3073451.5</v>
      </c>
      <c r="AQ60" s="184">
        <v>2399348.9700000002</v>
      </c>
      <c r="AR60" s="184">
        <v>353020.78</v>
      </c>
      <c r="AS60" s="184">
        <v>8266968.2800000003</v>
      </c>
      <c r="AT60" s="184">
        <v>822722.08</v>
      </c>
      <c r="AU60" s="184">
        <v>2312379.9900000002</v>
      </c>
      <c r="AV60" s="184">
        <v>2916689.02</v>
      </c>
      <c r="AW60" s="184">
        <v>2227896.62</v>
      </c>
      <c r="AX60" s="184">
        <v>1087877.8600000001</v>
      </c>
      <c r="AY60" s="184">
        <v>3208073.37</v>
      </c>
      <c r="AZ60" s="184">
        <v>1917117.52</v>
      </c>
      <c r="BA60" s="184">
        <v>711587.99</v>
      </c>
      <c r="BB60" s="184">
        <v>4638936.32</v>
      </c>
      <c r="BC60" s="184">
        <v>917561.5</v>
      </c>
      <c r="BD60" s="184">
        <v>9448257.6500000004</v>
      </c>
      <c r="BE60" s="184">
        <v>1527999.54</v>
      </c>
      <c r="BF60" s="184">
        <v>1380875.4</v>
      </c>
      <c r="BG60" s="184">
        <v>2949779.87</v>
      </c>
      <c r="BH60" s="184">
        <v>4432262.74</v>
      </c>
      <c r="BI60" s="184">
        <v>2135519</v>
      </c>
      <c r="BJ60" s="184">
        <v>711041.2</v>
      </c>
      <c r="BK60" s="184">
        <v>557545.22</v>
      </c>
      <c r="BL60" s="184">
        <v>928386.91</v>
      </c>
      <c r="BM60" s="184">
        <v>7811668.7000000002</v>
      </c>
      <c r="BN60" s="184">
        <v>2597682.2000000002</v>
      </c>
      <c r="BO60" s="184">
        <v>636537.38</v>
      </c>
      <c r="BP60" s="184">
        <v>2030439.39</v>
      </c>
      <c r="BQ60" s="184">
        <v>1011875.94</v>
      </c>
      <c r="BR60" s="184">
        <v>1530574.35</v>
      </c>
      <c r="BS60" s="184">
        <v>16850722.379999999</v>
      </c>
      <c r="BT60" s="184">
        <v>1535849.55</v>
      </c>
      <c r="BU60" s="184">
        <v>1848689.49</v>
      </c>
      <c r="BV60" s="184">
        <v>9604707.2200000007</v>
      </c>
      <c r="BW60" s="184"/>
      <c r="BX60" s="184">
        <v>1645513.62</v>
      </c>
      <c r="BY60" s="184">
        <v>6403319.0099999998</v>
      </c>
      <c r="BZ60" s="184">
        <v>1586332.03</v>
      </c>
      <c r="CA60" s="184">
        <v>658653.4</v>
      </c>
      <c r="CB60" s="184">
        <v>1578271.48</v>
      </c>
      <c r="CC60" s="184">
        <v>3422766.63</v>
      </c>
      <c r="CD60" s="184">
        <v>6452243.7699999996</v>
      </c>
      <c r="CE60" s="184">
        <v>2164197.2599999998</v>
      </c>
      <c r="CF60" s="184">
        <v>4789654.12</v>
      </c>
      <c r="CG60" s="184">
        <v>1625517.14</v>
      </c>
      <c r="CH60" s="184">
        <v>792701.22</v>
      </c>
      <c r="CI60" s="184">
        <v>466870</v>
      </c>
      <c r="CJ60" s="184">
        <v>1150115.54</v>
      </c>
      <c r="CK60" s="184">
        <v>1385823.48</v>
      </c>
      <c r="CL60" s="184">
        <v>1027882.16</v>
      </c>
      <c r="CM60" s="184">
        <v>842569.63</v>
      </c>
    </row>
    <row r="61" spans="1:91" ht="24.6">
      <c r="A61" s="120">
        <v>2</v>
      </c>
      <c r="B61" s="220" t="s">
        <v>778</v>
      </c>
      <c r="C61" s="129" t="s">
        <v>411</v>
      </c>
      <c r="D61" s="184">
        <v>-97949</v>
      </c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>
        <v>-3737605.17</v>
      </c>
      <c r="Q61" s="184">
        <v>-103939.27</v>
      </c>
      <c r="R61" s="184">
        <v>-275837.25</v>
      </c>
      <c r="S61" s="184"/>
      <c r="T61" s="184">
        <v>-465248.32</v>
      </c>
      <c r="U61" s="184">
        <v>-48607</v>
      </c>
      <c r="V61" s="184"/>
      <c r="W61" s="184">
        <v>-8748</v>
      </c>
      <c r="X61" s="184">
        <v>-34844284.590000004</v>
      </c>
      <c r="Y61" s="184"/>
      <c r="Z61" s="184">
        <v>-4962373.9800000004</v>
      </c>
      <c r="AA61" s="184"/>
      <c r="AB61" s="184"/>
      <c r="AC61" s="184"/>
      <c r="AD61" s="184"/>
      <c r="AE61" s="184"/>
      <c r="AF61" s="184"/>
      <c r="AG61" s="184"/>
      <c r="AH61" s="184">
        <v>-16961.150000000001</v>
      </c>
      <c r="AI61" s="184"/>
      <c r="AJ61" s="184">
        <v>-168354</v>
      </c>
      <c r="AK61" s="184">
        <v>-561086</v>
      </c>
      <c r="AL61" s="184">
        <v>-22284762.5</v>
      </c>
      <c r="AM61" s="184"/>
      <c r="AN61" s="184"/>
      <c r="AO61" s="184">
        <v>-214674.74</v>
      </c>
      <c r="AP61" s="184"/>
      <c r="AQ61" s="184"/>
      <c r="AR61" s="184"/>
      <c r="AS61" s="184"/>
      <c r="AT61" s="184"/>
      <c r="AU61" s="184">
        <v>-4869.45</v>
      </c>
      <c r="AV61" s="184">
        <v>0</v>
      </c>
      <c r="AW61" s="184">
        <v>-1953.5</v>
      </c>
      <c r="AX61" s="184"/>
      <c r="AY61" s="184"/>
      <c r="AZ61" s="184"/>
      <c r="BA61" s="184"/>
      <c r="BB61" s="184">
        <v>-332580</v>
      </c>
      <c r="BC61" s="184"/>
      <c r="BD61" s="184">
        <v>-2400225</v>
      </c>
      <c r="BE61" s="184">
        <v>-302574</v>
      </c>
      <c r="BF61" s="184"/>
      <c r="BG61" s="184"/>
      <c r="BH61" s="184"/>
      <c r="BI61" s="184"/>
      <c r="BJ61" s="184"/>
      <c r="BK61" s="184"/>
      <c r="BL61" s="184"/>
      <c r="BM61" s="184">
        <v>-7485237</v>
      </c>
      <c r="BN61" s="184">
        <v>-149496</v>
      </c>
      <c r="BO61" s="184"/>
      <c r="BP61" s="184"/>
      <c r="BQ61" s="184">
        <v>-18777.09</v>
      </c>
      <c r="BR61" s="184">
        <v>-52558.75</v>
      </c>
      <c r="BS61" s="186"/>
      <c r="BT61" s="186">
        <v>-15834.5</v>
      </c>
      <c r="BU61" s="186"/>
      <c r="BV61" s="186">
        <v>-576774.05000000005</v>
      </c>
      <c r="BW61" s="186">
        <v>-128059.5</v>
      </c>
      <c r="BX61" s="186"/>
      <c r="BY61" s="186"/>
      <c r="BZ61" s="186">
        <v>-41394</v>
      </c>
      <c r="CA61" s="186">
        <v>-34506.300000000003</v>
      </c>
      <c r="CB61" s="186"/>
      <c r="CC61" s="186">
        <v>-91</v>
      </c>
      <c r="CD61" s="186"/>
      <c r="CE61" s="186"/>
      <c r="CF61" s="186">
        <v>-86977.5</v>
      </c>
      <c r="CG61" s="186"/>
      <c r="CH61" s="186"/>
      <c r="CI61" s="186"/>
      <c r="CJ61" s="186">
        <v>-343144</v>
      </c>
      <c r="CK61" s="186">
        <v>-25881</v>
      </c>
      <c r="CL61" s="186"/>
      <c r="CM61" s="186">
        <v>-27114.880000000001</v>
      </c>
    </row>
    <row r="62" spans="1:91" ht="24.6">
      <c r="A62" s="120">
        <v>2</v>
      </c>
      <c r="B62" s="220" t="s">
        <v>779</v>
      </c>
      <c r="C62" s="130" t="s">
        <v>412</v>
      </c>
      <c r="D62" s="184"/>
      <c r="E62" s="184"/>
      <c r="F62" s="184"/>
      <c r="G62" s="184"/>
      <c r="H62" s="184"/>
      <c r="I62" s="184"/>
      <c r="J62" s="184"/>
      <c r="K62" s="184">
        <v>1213831</v>
      </c>
      <c r="L62" s="184">
        <v>494013</v>
      </c>
      <c r="M62" s="184"/>
      <c r="N62" s="184">
        <v>203515</v>
      </c>
      <c r="O62" s="184">
        <v>905</v>
      </c>
      <c r="P62" s="184">
        <v>586757.65</v>
      </c>
      <c r="Q62" s="184"/>
      <c r="R62" s="184"/>
      <c r="S62" s="184">
        <v>12290.07</v>
      </c>
      <c r="T62" s="184">
        <v>320541.56</v>
      </c>
      <c r="U62" s="184"/>
      <c r="V62" s="184">
        <v>1664943.04</v>
      </c>
      <c r="W62" s="184">
        <v>14111</v>
      </c>
      <c r="X62" s="184">
        <v>267936.3</v>
      </c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>
        <v>12003</v>
      </c>
      <c r="AM62" s="184"/>
      <c r="AN62" s="184"/>
      <c r="AO62" s="184">
        <v>5546</v>
      </c>
      <c r="AP62" s="184"/>
      <c r="AQ62" s="184"/>
      <c r="AR62" s="184"/>
      <c r="AS62" s="184"/>
      <c r="AT62" s="184"/>
      <c r="AU62" s="184">
        <v>19526.5</v>
      </c>
      <c r="AV62" s="184"/>
      <c r="AW62" s="184"/>
      <c r="AX62" s="184"/>
      <c r="AY62" s="184"/>
      <c r="AZ62" s="184"/>
      <c r="BA62" s="184"/>
      <c r="BB62" s="184"/>
      <c r="BC62" s="184"/>
      <c r="BD62" s="184"/>
      <c r="BE62" s="184">
        <v>1902.5</v>
      </c>
      <c r="BF62" s="184"/>
      <c r="BG62" s="184"/>
      <c r="BH62" s="184"/>
      <c r="BI62" s="184"/>
      <c r="BJ62" s="184"/>
      <c r="BK62" s="184"/>
      <c r="BL62" s="184"/>
      <c r="BM62" s="184">
        <v>1134460.3</v>
      </c>
      <c r="BN62" s="184"/>
      <c r="BO62" s="184"/>
      <c r="BP62" s="184"/>
      <c r="BQ62" s="184">
        <v>4084.33</v>
      </c>
      <c r="BR62" s="184">
        <v>2897.7</v>
      </c>
      <c r="BS62" s="184"/>
      <c r="BT62" s="184">
        <v>26027</v>
      </c>
      <c r="BU62" s="184"/>
      <c r="BV62" s="184">
        <v>336617.9</v>
      </c>
      <c r="BW62" s="184"/>
      <c r="BX62" s="186"/>
      <c r="BY62" s="186"/>
      <c r="BZ62" s="184">
        <v>2157.12</v>
      </c>
      <c r="CA62" s="184">
        <v>1174</v>
      </c>
      <c r="CB62" s="184">
        <v>200</v>
      </c>
      <c r="CC62" s="186">
        <v>444159.5</v>
      </c>
      <c r="CD62" s="184"/>
      <c r="CE62" s="184"/>
      <c r="CF62" s="186">
        <v>30660.5</v>
      </c>
      <c r="CG62" s="184">
        <v>390966.62</v>
      </c>
      <c r="CH62" s="186"/>
      <c r="CI62" s="184"/>
      <c r="CJ62" s="186">
        <v>1075903.25</v>
      </c>
      <c r="CK62" s="186">
        <v>23583.07</v>
      </c>
      <c r="CL62" s="186">
        <v>16715</v>
      </c>
      <c r="CM62" s="186">
        <v>576665.56000000006</v>
      </c>
    </row>
    <row r="63" spans="1:91" ht="49.2">
      <c r="A63" s="120">
        <v>1</v>
      </c>
      <c r="B63" s="220" t="s">
        <v>780</v>
      </c>
      <c r="C63" s="130" t="s">
        <v>1343</v>
      </c>
      <c r="D63" s="184">
        <v>1705900</v>
      </c>
      <c r="E63" s="184">
        <v>1187255</v>
      </c>
      <c r="F63" s="184">
        <v>773329</v>
      </c>
      <c r="G63" s="184">
        <v>1198924</v>
      </c>
      <c r="H63" s="184">
        <v>271927.5</v>
      </c>
      <c r="I63" s="184">
        <v>1254154</v>
      </c>
      <c r="J63" s="184">
        <v>1140042.25</v>
      </c>
      <c r="K63" s="184">
        <v>743077</v>
      </c>
      <c r="L63" s="184">
        <v>1408981.04</v>
      </c>
      <c r="M63" s="184">
        <v>897208.4</v>
      </c>
      <c r="N63" s="184">
        <v>1443248</v>
      </c>
      <c r="O63" s="184">
        <v>742717.99</v>
      </c>
      <c r="P63" s="184">
        <v>2325712.41</v>
      </c>
      <c r="Q63" s="184">
        <v>325788.34000000003</v>
      </c>
      <c r="R63" s="184">
        <v>827485.25</v>
      </c>
      <c r="S63" s="184">
        <v>697040</v>
      </c>
      <c r="T63" s="184">
        <v>760512.75</v>
      </c>
      <c r="U63" s="184">
        <v>750681.5</v>
      </c>
      <c r="V63" s="184">
        <v>874875.2</v>
      </c>
      <c r="W63" s="184">
        <v>162379</v>
      </c>
      <c r="X63" s="184">
        <v>2712371</v>
      </c>
      <c r="Y63" s="184">
        <v>555913.75</v>
      </c>
      <c r="Z63" s="184">
        <v>589464.25</v>
      </c>
      <c r="AA63" s="184">
        <v>1025645</v>
      </c>
      <c r="AB63" s="184">
        <v>309887.25</v>
      </c>
      <c r="AC63" s="184">
        <v>240023</v>
      </c>
      <c r="AD63" s="184">
        <v>408148</v>
      </c>
      <c r="AE63" s="184">
        <v>515228</v>
      </c>
      <c r="AF63" s="184">
        <v>670720</v>
      </c>
      <c r="AG63" s="184">
        <v>577915.23</v>
      </c>
      <c r="AH63" s="184">
        <v>2379533.29</v>
      </c>
      <c r="AI63" s="184">
        <v>1456007.9</v>
      </c>
      <c r="AJ63" s="184">
        <v>445560.9</v>
      </c>
      <c r="AK63" s="184">
        <v>304308</v>
      </c>
      <c r="AL63" s="184">
        <v>3440887</v>
      </c>
      <c r="AM63" s="184">
        <v>1824374</v>
      </c>
      <c r="AN63" s="184">
        <v>610485</v>
      </c>
      <c r="AO63" s="184">
        <v>720065</v>
      </c>
      <c r="AP63" s="184">
        <v>935981</v>
      </c>
      <c r="AQ63" s="184">
        <v>449637</v>
      </c>
      <c r="AR63" s="184">
        <v>232918</v>
      </c>
      <c r="AS63" s="184">
        <v>3356413</v>
      </c>
      <c r="AT63" s="184">
        <v>512185</v>
      </c>
      <c r="AU63" s="184">
        <v>1678020.9</v>
      </c>
      <c r="AV63" s="184">
        <v>928661.84</v>
      </c>
      <c r="AW63" s="184">
        <v>728085</v>
      </c>
      <c r="AX63" s="184">
        <v>422307.3</v>
      </c>
      <c r="AY63" s="184">
        <v>186457.75</v>
      </c>
      <c r="AZ63" s="184">
        <v>691975</v>
      </c>
      <c r="BA63" s="184">
        <v>502205</v>
      </c>
      <c r="BB63" s="184">
        <v>2157075</v>
      </c>
      <c r="BC63" s="184">
        <v>685442.6</v>
      </c>
      <c r="BD63" s="184">
        <v>1979614.12</v>
      </c>
      <c r="BE63" s="184">
        <v>2574949.6</v>
      </c>
      <c r="BF63" s="184">
        <v>157164.75</v>
      </c>
      <c r="BG63" s="184">
        <v>930666</v>
      </c>
      <c r="BH63" s="184">
        <v>1417228.25</v>
      </c>
      <c r="BI63" s="184">
        <v>422551</v>
      </c>
      <c r="BJ63" s="184">
        <v>168220</v>
      </c>
      <c r="BK63" s="184">
        <v>584570</v>
      </c>
      <c r="BL63" s="184">
        <v>280254</v>
      </c>
      <c r="BM63" s="184">
        <v>518377</v>
      </c>
      <c r="BN63" s="184">
        <v>492333.5</v>
      </c>
      <c r="BO63" s="184">
        <v>1337098.25</v>
      </c>
      <c r="BP63" s="184">
        <v>646668.5</v>
      </c>
      <c r="BQ63" s="184">
        <v>449076.05</v>
      </c>
      <c r="BR63" s="184">
        <v>111785</v>
      </c>
      <c r="BS63" s="186">
        <v>996947.75</v>
      </c>
      <c r="BT63" s="184">
        <v>821521</v>
      </c>
      <c r="BU63" s="184">
        <v>428845.87</v>
      </c>
      <c r="BV63" s="186">
        <v>3087904.25</v>
      </c>
      <c r="BW63" s="186">
        <v>16506</v>
      </c>
      <c r="BX63" s="186">
        <v>442287.5</v>
      </c>
      <c r="BY63" s="186">
        <v>4259345</v>
      </c>
      <c r="BZ63" s="184">
        <v>318478.5</v>
      </c>
      <c r="CA63" s="186">
        <v>761602</v>
      </c>
      <c r="CB63" s="184">
        <v>471200.5</v>
      </c>
      <c r="CC63" s="184">
        <v>642278</v>
      </c>
      <c r="CD63" s="186">
        <v>1725457.31</v>
      </c>
      <c r="CE63" s="186">
        <v>1546199</v>
      </c>
      <c r="CF63" s="186">
        <v>1512630</v>
      </c>
      <c r="CG63" s="184">
        <v>61270</v>
      </c>
      <c r="CH63" s="184">
        <v>467950</v>
      </c>
      <c r="CI63" s="186">
        <v>673073.6</v>
      </c>
      <c r="CJ63" s="186">
        <v>317235</v>
      </c>
      <c r="CK63" s="186">
        <v>2545238.5299999998</v>
      </c>
      <c r="CL63" s="184">
        <v>890418.64</v>
      </c>
      <c r="CM63" s="186">
        <v>110708.27</v>
      </c>
    </row>
    <row r="64" spans="1:91" ht="24.6">
      <c r="A64" s="120">
        <v>3</v>
      </c>
      <c r="B64" s="220" t="s">
        <v>781</v>
      </c>
      <c r="C64" s="129" t="s">
        <v>1212</v>
      </c>
      <c r="D64" s="184"/>
      <c r="E64" s="184"/>
      <c r="F64" s="184"/>
      <c r="G64" s="184"/>
      <c r="H64" s="184">
        <v>4134810</v>
      </c>
      <c r="I64" s="184"/>
      <c r="J64" s="184"/>
      <c r="K64" s="184"/>
      <c r="L64" s="184"/>
      <c r="M64" s="184"/>
      <c r="N64" s="184"/>
      <c r="O64" s="184"/>
      <c r="P64" s="184">
        <v>8060131</v>
      </c>
      <c r="Q64" s="184"/>
      <c r="R64" s="184"/>
      <c r="S64" s="184">
        <v>4878800</v>
      </c>
      <c r="T64" s="184"/>
      <c r="U64" s="184">
        <v>4214045</v>
      </c>
      <c r="V64" s="184"/>
      <c r="W64" s="184">
        <v>3885355</v>
      </c>
      <c r="X64" s="184"/>
      <c r="Y64" s="184"/>
      <c r="Z64" s="184"/>
      <c r="AA64" s="184">
        <v>4781828</v>
      </c>
      <c r="AB64" s="184"/>
      <c r="AC64" s="184"/>
      <c r="AD64" s="184"/>
      <c r="AE64" s="184"/>
      <c r="AF64" s="184"/>
      <c r="AG64" s="184">
        <v>4147018</v>
      </c>
      <c r="AH64" s="184">
        <v>4281305</v>
      </c>
      <c r="AI64" s="184">
        <v>5150084</v>
      </c>
      <c r="AJ64" s="184"/>
      <c r="AK64" s="184"/>
      <c r="AL64" s="184"/>
      <c r="AM64" s="184"/>
      <c r="AN64" s="184"/>
      <c r="AO64" s="184"/>
      <c r="AP64" s="184"/>
      <c r="AQ64" s="184"/>
      <c r="AR64" s="184">
        <v>3988315</v>
      </c>
      <c r="AS64" s="184">
        <v>4516321</v>
      </c>
      <c r="AT64" s="184"/>
      <c r="AU64" s="184"/>
      <c r="AV64" s="184"/>
      <c r="AW64" s="184"/>
      <c r="AX64" s="184"/>
      <c r="AY64" s="184"/>
      <c r="AZ64" s="184"/>
      <c r="BA64" s="184"/>
      <c r="BB64" s="184">
        <v>4699512</v>
      </c>
      <c r="BC64" s="184"/>
      <c r="BD64" s="184"/>
      <c r="BE64" s="184"/>
      <c r="BF64" s="184"/>
      <c r="BG64" s="184">
        <v>4147018</v>
      </c>
      <c r="BH64" s="184">
        <v>4029719</v>
      </c>
      <c r="BI64" s="184"/>
      <c r="BJ64" s="184"/>
      <c r="BK64" s="184"/>
      <c r="BL64" s="184"/>
      <c r="BM64" s="184"/>
      <c r="BN64" s="184"/>
      <c r="BO64" s="184"/>
      <c r="BP64" s="184"/>
      <c r="BQ64" s="184">
        <v>5196896</v>
      </c>
      <c r="BR64" s="184"/>
      <c r="BS64" s="186"/>
      <c r="BT64" s="184"/>
      <c r="BU64" s="184"/>
      <c r="BV64" s="184"/>
      <c r="BW64" s="184"/>
      <c r="BX64" s="184"/>
      <c r="BY64" s="186"/>
      <c r="BZ64" s="184"/>
      <c r="CA64" s="184"/>
      <c r="CB64" s="184"/>
      <c r="CC64" s="184"/>
      <c r="CD64" s="186"/>
      <c r="CE64" s="184">
        <v>4659749</v>
      </c>
      <c r="CF64" s="186"/>
      <c r="CG64" s="184"/>
      <c r="CH64" s="184"/>
      <c r="CI64" s="186">
        <v>4623125</v>
      </c>
      <c r="CJ64" s="184"/>
      <c r="CK64" s="186"/>
      <c r="CL64" s="184"/>
      <c r="CM64" s="184"/>
    </row>
    <row r="65" spans="1:91" ht="24.6">
      <c r="A65" s="120">
        <v>14</v>
      </c>
      <c r="B65" s="220" t="s">
        <v>782</v>
      </c>
      <c r="C65" s="124" t="s">
        <v>413</v>
      </c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>
        <v>5108374</v>
      </c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4"/>
      <c r="BR65" s="184"/>
      <c r="BS65" s="186"/>
      <c r="BT65" s="186"/>
      <c r="BU65" s="186"/>
      <c r="BV65" s="186">
        <v>4389409</v>
      </c>
      <c r="BW65" s="186"/>
      <c r="BX65" s="186"/>
      <c r="BY65" s="186"/>
      <c r="BZ65" s="186"/>
      <c r="CA65" s="184"/>
      <c r="CB65" s="186"/>
      <c r="CC65" s="186"/>
      <c r="CD65" s="186"/>
      <c r="CE65" s="184"/>
      <c r="CF65" s="186"/>
      <c r="CG65" s="184"/>
      <c r="CH65" s="186"/>
      <c r="CI65" s="186"/>
      <c r="CJ65" s="184"/>
      <c r="CK65" s="186"/>
      <c r="CL65" s="184"/>
      <c r="CM65" s="184"/>
    </row>
    <row r="66" spans="1:91" ht="24.6">
      <c r="A66" s="120">
        <v>2</v>
      </c>
      <c r="B66" s="220" t="s">
        <v>783</v>
      </c>
      <c r="C66" s="132" t="s">
        <v>1213</v>
      </c>
      <c r="D66" s="184">
        <v>1630425</v>
      </c>
      <c r="E66" s="184">
        <v>3028788.35</v>
      </c>
      <c r="F66" s="184">
        <v>262667.5</v>
      </c>
      <c r="G66" s="184">
        <v>234671</v>
      </c>
      <c r="H66" s="184">
        <v>241984.5</v>
      </c>
      <c r="I66" s="184">
        <v>1905406.5</v>
      </c>
      <c r="J66" s="184">
        <v>2064942.1</v>
      </c>
      <c r="K66" s="184">
        <v>9968685.3699999992</v>
      </c>
      <c r="L66" s="184">
        <v>614477.81000000006</v>
      </c>
      <c r="M66" s="184">
        <v>995855.45</v>
      </c>
      <c r="N66" s="184">
        <v>5146807.5</v>
      </c>
      <c r="O66" s="184">
        <v>56516.43</v>
      </c>
      <c r="P66" s="184">
        <v>8920554.2200000007</v>
      </c>
      <c r="Q66" s="184">
        <v>555092.15</v>
      </c>
      <c r="R66" s="184">
        <v>2015929.35</v>
      </c>
      <c r="S66" s="184">
        <v>1585692</v>
      </c>
      <c r="T66" s="184">
        <v>736292.31</v>
      </c>
      <c r="U66" s="184">
        <v>277491.68</v>
      </c>
      <c r="V66" s="184">
        <v>106139</v>
      </c>
      <c r="W66" s="184">
        <v>190067</v>
      </c>
      <c r="X66" s="184">
        <v>17291438.609999999</v>
      </c>
      <c r="Y66" s="184">
        <v>346994.25</v>
      </c>
      <c r="Z66" s="184">
        <v>665829.75</v>
      </c>
      <c r="AA66" s="184">
        <v>523434.01</v>
      </c>
      <c r="AB66" s="184">
        <v>100528.25</v>
      </c>
      <c r="AC66" s="184">
        <v>252272.38</v>
      </c>
      <c r="AD66" s="184">
        <v>145604</v>
      </c>
      <c r="AE66" s="184">
        <v>1173409</v>
      </c>
      <c r="AF66" s="184">
        <v>246317.23</v>
      </c>
      <c r="AG66" s="184">
        <v>37693.980000000003</v>
      </c>
      <c r="AH66" s="184">
        <v>461073.32</v>
      </c>
      <c r="AI66" s="184">
        <v>3873775.12</v>
      </c>
      <c r="AJ66" s="184">
        <v>473568.3</v>
      </c>
      <c r="AK66" s="184">
        <v>276828</v>
      </c>
      <c r="AL66" s="184">
        <v>29322383</v>
      </c>
      <c r="AM66" s="184">
        <v>331226</v>
      </c>
      <c r="AN66" s="184">
        <v>149369.75</v>
      </c>
      <c r="AO66" s="184">
        <v>3458426.4</v>
      </c>
      <c r="AP66" s="184">
        <v>2831327.28</v>
      </c>
      <c r="AQ66" s="184">
        <v>360369.94</v>
      </c>
      <c r="AR66" s="184">
        <v>127258.38</v>
      </c>
      <c r="AS66" s="184">
        <v>8957549</v>
      </c>
      <c r="AT66" s="184">
        <v>2025337.4</v>
      </c>
      <c r="AU66" s="184">
        <v>4076769.43</v>
      </c>
      <c r="AV66" s="184">
        <v>3344171.01</v>
      </c>
      <c r="AW66" s="184">
        <v>106202.5</v>
      </c>
      <c r="AX66" s="184">
        <v>190989.25</v>
      </c>
      <c r="AY66" s="184">
        <v>4974279.5</v>
      </c>
      <c r="AZ66" s="184">
        <v>250489.62</v>
      </c>
      <c r="BA66" s="184">
        <v>88049</v>
      </c>
      <c r="BB66" s="184">
        <v>8647850</v>
      </c>
      <c r="BC66" s="184">
        <v>124935.1</v>
      </c>
      <c r="BD66" s="184">
        <v>13883967.23</v>
      </c>
      <c r="BE66" s="184">
        <v>4220412.5</v>
      </c>
      <c r="BF66" s="184">
        <v>230153.75</v>
      </c>
      <c r="BG66" s="184">
        <v>3449676.75</v>
      </c>
      <c r="BH66" s="184">
        <v>13982621.91</v>
      </c>
      <c r="BI66" s="184">
        <v>232006.5</v>
      </c>
      <c r="BJ66" s="184">
        <v>618484.88</v>
      </c>
      <c r="BK66" s="184">
        <v>840607.03</v>
      </c>
      <c r="BL66" s="184">
        <v>189158.01</v>
      </c>
      <c r="BM66" s="184">
        <v>61897970.75</v>
      </c>
      <c r="BN66" s="184">
        <v>563493.5</v>
      </c>
      <c r="BO66" s="184">
        <v>2640491.2000000002</v>
      </c>
      <c r="BP66" s="184">
        <v>462050</v>
      </c>
      <c r="BQ66" s="184">
        <v>240434.78</v>
      </c>
      <c r="BR66" s="184">
        <v>178467.15</v>
      </c>
      <c r="BS66" s="186">
        <v>40092807.159999996</v>
      </c>
      <c r="BT66" s="186">
        <v>3975362</v>
      </c>
      <c r="BU66" s="186">
        <v>317512.37</v>
      </c>
      <c r="BV66" s="186">
        <v>9305347.6799999997</v>
      </c>
      <c r="BW66" s="184">
        <v>48111.5</v>
      </c>
      <c r="BX66" s="186">
        <v>162998.5</v>
      </c>
      <c r="BY66" s="186">
        <v>2119896.75</v>
      </c>
      <c r="BZ66" s="184">
        <v>284383.2</v>
      </c>
      <c r="CA66" s="184">
        <v>202779</v>
      </c>
      <c r="CB66" s="186">
        <v>475877.75</v>
      </c>
      <c r="CC66" s="186">
        <v>5857252.5</v>
      </c>
      <c r="CD66" s="184">
        <v>2982948.5</v>
      </c>
      <c r="CE66" s="184">
        <v>534178.36</v>
      </c>
      <c r="CF66" s="186">
        <v>1556152.52</v>
      </c>
      <c r="CG66" s="184">
        <v>569137.88</v>
      </c>
      <c r="CH66" s="184">
        <v>90252.25</v>
      </c>
      <c r="CI66" s="186">
        <v>34989.75</v>
      </c>
      <c r="CJ66" s="186">
        <v>596235.6</v>
      </c>
      <c r="CK66" s="186">
        <v>7457869.6799999997</v>
      </c>
      <c r="CL66" s="184">
        <v>90022.86</v>
      </c>
      <c r="CM66" s="186">
        <v>331774.01</v>
      </c>
    </row>
    <row r="67" spans="1:91" ht="24.6">
      <c r="A67" s="120">
        <v>2</v>
      </c>
      <c r="B67" s="220" t="s">
        <v>784</v>
      </c>
      <c r="C67" s="130" t="s">
        <v>414</v>
      </c>
      <c r="D67" s="184">
        <v>3408489</v>
      </c>
      <c r="E67" s="184">
        <v>113824</v>
      </c>
      <c r="F67" s="184">
        <v>24320</v>
      </c>
      <c r="G67" s="184">
        <v>47768</v>
      </c>
      <c r="H67" s="184">
        <v>18139.84</v>
      </c>
      <c r="I67" s="184">
        <v>60912</v>
      </c>
      <c r="J67" s="184">
        <v>184461.62</v>
      </c>
      <c r="K67" s="184">
        <v>930398.1</v>
      </c>
      <c r="L67" s="184">
        <v>55878.74</v>
      </c>
      <c r="M67" s="184">
        <v>19352.75</v>
      </c>
      <c r="N67" s="184">
        <v>61467</v>
      </c>
      <c r="O67" s="184">
        <v>10523.76</v>
      </c>
      <c r="P67" s="184">
        <v>5628298.7300000004</v>
      </c>
      <c r="Q67" s="184">
        <v>31074</v>
      </c>
      <c r="R67" s="184">
        <v>94134</v>
      </c>
      <c r="S67" s="184">
        <v>40435.22</v>
      </c>
      <c r="T67" s="184">
        <v>33685</v>
      </c>
      <c r="U67" s="184">
        <v>19933</v>
      </c>
      <c r="V67" s="184"/>
      <c r="W67" s="184">
        <v>13162</v>
      </c>
      <c r="X67" s="184">
        <v>9462992.7100000009</v>
      </c>
      <c r="Y67" s="184">
        <v>30329</v>
      </c>
      <c r="Z67" s="184">
        <v>72013</v>
      </c>
      <c r="AA67" s="184">
        <v>79597</v>
      </c>
      <c r="AB67" s="184">
        <v>9472</v>
      </c>
      <c r="AC67" s="184">
        <v>37624</v>
      </c>
      <c r="AD67" s="184">
        <v>23723</v>
      </c>
      <c r="AE67" s="184">
        <v>67328.960000000006</v>
      </c>
      <c r="AF67" s="184">
        <v>53393.65</v>
      </c>
      <c r="AG67" s="184">
        <v>22026.94</v>
      </c>
      <c r="AH67" s="184">
        <v>62887.28</v>
      </c>
      <c r="AI67" s="184">
        <v>1505351.27</v>
      </c>
      <c r="AJ67" s="184">
        <v>41228.879999999997</v>
      </c>
      <c r="AK67" s="184">
        <v>81547.61</v>
      </c>
      <c r="AL67" s="184">
        <v>11254041.75</v>
      </c>
      <c r="AM67" s="184">
        <v>65195</v>
      </c>
      <c r="AN67" s="184">
        <v>685240.04</v>
      </c>
      <c r="AO67" s="184">
        <v>14835339.15</v>
      </c>
      <c r="AP67" s="184">
        <v>1413391.82</v>
      </c>
      <c r="AQ67" s="184">
        <v>82426.259999999995</v>
      </c>
      <c r="AR67" s="184">
        <v>60984.72</v>
      </c>
      <c r="AS67" s="184">
        <v>6270332.0099999998</v>
      </c>
      <c r="AT67" s="184">
        <v>75044.81</v>
      </c>
      <c r="AU67" s="184">
        <v>64369.01</v>
      </c>
      <c r="AV67" s="184">
        <v>106353.72</v>
      </c>
      <c r="AW67" s="184">
        <v>63435</v>
      </c>
      <c r="AX67" s="184">
        <v>17817.97</v>
      </c>
      <c r="AY67" s="184">
        <v>14565.06</v>
      </c>
      <c r="AZ67" s="184">
        <v>109043</v>
      </c>
      <c r="BA67" s="184">
        <v>14434</v>
      </c>
      <c r="BB67" s="184">
        <v>4052961.63</v>
      </c>
      <c r="BC67" s="184">
        <v>402108</v>
      </c>
      <c r="BD67" s="184">
        <v>30123328.870000001</v>
      </c>
      <c r="BE67" s="184">
        <v>324349.5</v>
      </c>
      <c r="BF67" s="184">
        <v>14506.5</v>
      </c>
      <c r="BG67" s="184">
        <v>20921.439999999999</v>
      </c>
      <c r="BH67" s="184">
        <v>20515164.18</v>
      </c>
      <c r="BI67" s="184">
        <v>27734</v>
      </c>
      <c r="BJ67" s="184">
        <v>4335</v>
      </c>
      <c r="BK67" s="184">
        <v>45630</v>
      </c>
      <c r="BL67" s="184">
        <v>48145</v>
      </c>
      <c r="BM67" s="184">
        <v>13862839.859999999</v>
      </c>
      <c r="BN67" s="184">
        <v>40935</v>
      </c>
      <c r="BO67" s="184">
        <v>45673.55</v>
      </c>
      <c r="BP67" s="184">
        <v>90625.01</v>
      </c>
      <c r="BQ67" s="184">
        <v>58924</v>
      </c>
      <c r="BR67" s="184">
        <v>2562479.2999999998</v>
      </c>
      <c r="BS67" s="184">
        <v>36229236.75</v>
      </c>
      <c r="BT67" s="184">
        <v>29924.66</v>
      </c>
      <c r="BU67" s="184">
        <v>53918.12</v>
      </c>
      <c r="BV67" s="184">
        <v>4900846.96</v>
      </c>
      <c r="BW67" s="184"/>
      <c r="BX67" s="184">
        <v>112969.1</v>
      </c>
      <c r="BY67" s="184">
        <v>1450687</v>
      </c>
      <c r="BZ67" s="184">
        <v>23133.88</v>
      </c>
      <c r="CA67" s="184">
        <v>37983</v>
      </c>
      <c r="CB67" s="184">
        <v>63715.9</v>
      </c>
      <c r="CC67" s="184">
        <v>79380.39</v>
      </c>
      <c r="CD67" s="184">
        <v>754096.6</v>
      </c>
      <c r="CE67" s="184">
        <v>100127.48</v>
      </c>
      <c r="CF67" s="184">
        <v>176045.21</v>
      </c>
      <c r="CG67" s="184">
        <v>94788.5</v>
      </c>
      <c r="CH67" s="186">
        <v>14759</v>
      </c>
      <c r="CI67" s="184"/>
      <c r="CJ67" s="184">
        <v>24407</v>
      </c>
      <c r="CK67" s="184">
        <v>2236754.71</v>
      </c>
      <c r="CL67" s="184">
        <v>17628</v>
      </c>
      <c r="CM67" s="184">
        <v>23185.73</v>
      </c>
    </row>
    <row r="68" spans="1:91" ht="49.2">
      <c r="A68" s="120">
        <v>2</v>
      </c>
      <c r="B68" s="220" t="s">
        <v>785</v>
      </c>
      <c r="C68" s="130" t="s">
        <v>1214</v>
      </c>
      <c r="D68" s="184">
        <v>-3367540.84</v>
      </c>
      <c r="E68" s="184">
        <v>-2303.14</v>
      </c>
      <c r="F68" s="184"/>
      <c r="G68" s="184"/>
      <c r="H68" s="184"/>
      <c r="I68" s="184"/>
      <c r="J68" s="184"/>
      <c r="K68" s="184">
        <v>-132768.38</v>
      </c>
      <c r="L68" s="184"/>
      <c r="M68" s="184"/>
      <c r="N68" s="184"/>
      <c r="O68" s="184"/>
      <c r="P68" s="184">
        <v>-518010.55</v>
      </c>
      <c r="Q68" s="184"/>
      <c r="R68" s="184">
        <v>-5699.97</v>
      </c>
      <c r="S68" s="184"/>
      <c r="T68" s="184"/>
      <c r="U68" s="184"/>
      <c r="V68" s="184"/>
      <c r="W68" s="184"/>
      <c r="X68" s="184">
        <v>-4700012.08</v>
      </c>
      <c r="Y68" s="184">
        <v>-509.66</v>
      </c>
      <c r="Z68" s="184"/>
      <c r="AA68" s="184"/>
      <c r="AB68" s="184"/>
      <c r="AC68" s="184"/>
      <c r="AD68" s="184">
        <v>-1059.08</v>
      </c>
      <c r="AE68" s="184"/>
      <c r="AF68" s="184"/>
      <c r="AG68" s="184"/>
      <c r="AH68" s="184"/>
      <c r="AI68" s="184">
        <v>-527021.6</v>
      </c>
      <c r="AJ68" s="184"/>
      <c r="AK68" s="184"/>
      <c r="AL68" s="184">
        <v>-1352479.24</v>
      </c>
      <c r="AM68" s="184">
        <v>-9635.9599999999991</v>
      </c>
      <c r="AN68" s="184">
        <v>-125564.26</v>
      </c>
      <c r="AO68" s="184"/>
      <c r="AP68" s="184"/>
      <c r="AQ68" s="184"/>
      <c r="AR68" s="184">
        <v>-4356.8</v>
      </c>
      <c r="AS68" s="184">
        <v>-140311</v>
      </c>
      <c r="AT68" s="184">
        <v>-1297398.1599999999</v>
      </c>
      <c r="AU68" s="184"/>
      <c r="AV68" s="184">
        <v>-138989.81</v>
      </c>
      <c r="AW68" s="184"/>
      <c r="AX68" s="184"/>
      <c r="AY68" s="184"/>
      <c r="AZ68" s="184">
        <v>-36473.39</v>
      </c>
      <c r="BA68" s="184"/>
      <c r="BB68" s="184">
        <v>-98177.279999999999</v>
      </c>
      <c r="BC68" s="184"/>
      <c r="BD68" s="184">
        <v>-7144675.75</v>
      </c>
      <c r="BE68" s="184">
        <v>-15873.11</v>
      </c>
      <c r="BF68" s="184"/>
      <c r="BG68" s="184"/>
      <c r="BH68" s="184">
        <v>-7968398.0999999996</v>
      </c>
      <c r="BI68" s="184"/>
      <c r="BJ68" s="184"/>
      <c r="BK68" s="184">
        <v>-1175.57</v>
      </c>
      <c r="BL68" s="184"/>
      <c r="BM68" s="184">
        <v>-2569418.04</v>
      </c>
      <c r="BN68" s="184"/>
      <c r="BO68" s="184"/>
      <c r="BP68" s="184"/>
      <c r="BQ68" s="184"/>
      <c r="BR68" s="184">
        <v>-911983.46</v>
      </c>
      <c r="BS68" s="184">
        <v>-3584982.93</v>
      </c>
      <c r="BT68" s="184"/>
      <c r="BU68" s="184"/>
      <c r="BV68" s="184">
        <v>-1114686.33</v>
      </c>
      <c r="BW68" s="184">
        <v>-29482</v>
      </c>
      <c r="BX68" s="184">
        <v>-85883.87</v>
      </c>
      <c r="BY68" s="184">
        <v>-188498</v>
      </c>
      <c r="BZ68" s="184"/>
      <c r="CA68" s="184"/>
      <c r="CB68" s="184"/>
      <c r="CC68" s="184">
        <v>-1030920.56</v>
      </c>
      <c r="CD68" s="184">
        <v>-22329.64</v>
      </c>
      <c r="CE68" s="184"/>
      <c r="CF68" s="184">
        <v>-2867.06</v>
      </c>
      <c r="CG68" s="184">
        <v>-7514.84</v>
      </c>
      <c r="CH68" s="184"/>
      <c r="CI68" s="184"/>
      <c r="CJ68" s="184"/>
      <c r="CK68" s="184">
        <v>-327308.08</v>
      </c>
      <c r="CL68" s="184"/>
      <c r="CM68" s="184">
        <v>-19613.759999999998</v>
      </c>
    </row>
    <row r="69" spans="1:91" ht="49.2">
      <c r="A69" s="120">
        <v>2</v>
      </c>
      <c r="B69" s="220" t="s">
        <v>786</v>
      </c>
      <c r="C69" s="133" t="s">
        <v>1215</v>
      </c>
      <c r="D69" s="184">
        <v>195591.58</v>
      </c>
      <c r="E69" s="184">
        <v>40690.46</v>
      </c>
      <c r="F69" s="184"/>
      <c r="G69" s="184"/>
      <c r="H69" s="184"/>
      <c r="I69" s="184">
        <v>299595.38</v>
      </c>
      <c r="J69" s="184"/>
      <c r="K69" s="184">
        <v>105986.17</v>
      </c>
      <c r="L69" s="184"/>
      <c r="M69" s="184"/>
      <c r="N69" s="184">
        <v>5888.05</v>
      </c>
      <c r="O69" s="184"/>
      <c r="P69" s="184">
        <v>36727.230000000003</v>
      </c>
      <c r="Q69" s="184"/>
      <c r="R69" s="184">
        <v>501.37</v>
      </c>
      <c r="S69" s="184"/>
      <c r="T69" s="184"/>
      <c r="U69" s="184"/>
      <c r="V69" s="184"/>
      <c r="W69" s="184">
        <v>2578.94</v>
      </c>
      <c r="X69" s="184">
        <v>5547.1</v>
      </c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>
        <v>13468.97</v>
      </c>
      <c r="AL69" s="184">
        <v>175560.47</v>
      </c>
      <c r="AM69" s="184">
        <v>21636.99</v>
      </c>
      <c r="AN69" s="184">
        <v>143243.07999999999</v>
      </c>
      <c r="AO69" s="184"/>
      <c r="AP69" s="184"/>
      <c r="AQ69" s="184"/>
      <c r="AR69" s="184">
        <v>7870.8</v>
      </c>
      <c r="AS69" s="184">
        <v>3799941.85</v>
      </c>
      <c r="AT69" s="184"/>
      <c r="AU69" s="184"/>
      <c r="AV69" s="184">
        <v>17996.84</v>
      </c>
      <c r="AW69" s="184">
        <v>3412.42</v>
      </c>
      <c r="AX69" s="184"/>
      <c r="AY69" s="184"/>
      <c r="AZ69" s="184">
        <v>9317.64</v>
      </c>
      <c r="BA69" s="184"/>
      <c r="BB69" s="184">
        <v>21489</v>
      </c>
      <c r="BC69" s="184">
        <v>1454.67</v>
      </c>
      <c r="BD69" s="184">
        <v>4565.5</v>
      </c>
      <c r="BE69" s="184">
        <v>92242.63</v>
      </c>
      <c r="BF69" s="184">
        <v>327.23</v>
      </c>
      <c r="BG69" s="184"/>
      <c r="BH69" s="184">
        <v>90483.08</v>
      </c>
      <c r="BI69" s="184"/>
      <c r="BJ69" s="184"/>
      <c r="BK69" s="184"/>
      <c r="BL69" s="184"/>
      <c r="BM69" s="184">
        <v>21824.85</v>
      </c>
      <c r="BN69" s="184"/>
      <c r="BO69" s="184">
        <v>1125.0899999999999</v>
      </c>
      <c r="BP69" s="184"/>
      <c r="BQ69" s="184"/>
      <c r="BR69" s="184">
        <v>2537.25</v>
      </c>
      <c r="BS69" s="184"/>
      <c r="BT69" s="184">
        <v>6312.72</v>
      </c>
      <c r="BU69" s="184"/>
      <c r="BV69" s="184">
        <v>276671.18</v>
      </c>
      <c r="BW69" s="184"/>
      <c r="BX69" s="184"/>
      <c r="BY69" s="184">
        <v>15837.84</v>
      </c>
      <c r="BZ69" s="184"/>
      <c r="CA69" s="184"/>
      <c r="CB69" s="184"/>
      <c r="CC69" s="184"/>
      <c r="CD69" s="184">
        <v>137166.66</v>
      </c>
      <c r="CE69" s="184"/>
      <c r="CF69" s="184">
        <v>27861.62</v>
      </c>
      <c r="CG69" s="184">
        <v>27810.400000000001</v>
      </c>
      <c r="CH69" s="184"/>
      <c r="CI69" s="184">
        <v>139.5</v>
      </c>
      <c r="CJ69" s="184"/>
      <c r="CK69" s="184">
        <v>39000</v>
      </c>
      <c r="CL69" s="184"/>
      <c r="CM69" s="184"/>
    </row>
    <row r="70" spans="1:91" ht="24.6">
      <c r="A70" s="120">
        <v>3</v>
      </c>
      <c r="B70" s="220" t="s">
        <v>787</v>
      </c>
      <c r="C70" s="133" t="s">
        <v>1216</v>
      </c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>
        <v>316650</v>
      </c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</row>
    <row r="71" spans="1:91" ht="24.6">
      <c r="A71" s="120">
        <v>2</v>
      </c>
      <c r="B71" s="220" t="s">
        <v>788</v>
      </c>
      <c r="C71" s="134" t="s">
        <v>415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6"/>
      <c r="BW71" s="184"/>
      <c r="BX71" s="184"/>
      <c r="BY71" s="184"/>
      <c r="BZ71" s="184"/>
      <c r="CA71" s="184"/>
      <c r="CB71" s="184"/>
      <c r="CC71" s="184"/>
      <c r="CD71" s="186"/>
      <c r="CE71" s="184"/>
      <c r="CF71" s="184"/>
      <c r="CG71" s="184"/>
      <c r="CH71" s="184"/>
      <c r="CI71" s="184"/>
      <c r="CJ71" s="184"/>
      <c r="CK71" s="184"/>
      <c r="CL71" s="184"/>
      <c r="CM71" s="184"/>
    </row>
    <row r="72" spans="1:91" ht="49.2">
      <c r="A72" s="120">
        <v>1</v>
      </c>
      <c r="B72" s="220" t="s">
        <v>789</v>
      </c>
      <c r="C72" s="133" t="s">
        <v>416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>
        <v>-361315.93</v>
      </c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>
        <v>-1403677.76</v>
      </c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>
        <v>-328054.59999999998</v>
      </c>
      <c r="BF72" s="184"/>
      <c r="BG72" s="184"/>
      <c r="BH72" s="184">
        <v>-551948.25</v>
      </c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6">
        <v>-127887.75</v>
      </c>
      <c r="BT72" s="186"/>
      <c r="BU72" s="186"/>
      <c r="BV72" s="186">
        <v>-1348706.08</v>
      </c>
      <c r="BW72" s="184"/>
      <c r="BX72" s="186"/>
      <c r="BY72" s="184">
        <v>-1127297.08</v>
      </c>
      <c r="BZ72" s="184"/>
      <c r="CA72" s="184"/>
      <c r="CB72" s="186">
        <v>-305366.98</v>
      </c>
      <c r="CC72" s="186"/>
      <c r="CD72" s="184">
        <v>-408945.23</v>
      </c>
      <c r="CE72" s="186">
        <v>-864161.91</v>
      </c>
      <c r="CF72" s="186"/>
      <c r="CG72" s="184"/>
      <c r="CH72" s="184"/>
      <c r="CI72" s="186"/>
      <c r="CJ72" s="186">
        <v>0</v>
      </c>
      <c r="CK72" s="186"/>
      <c r="CL72" s="186">
        <v>-671033.85</v>
      </c>
      <c r="CM72" s="184">
        <v>-38715.47</v>
      </c>
    </row>
    <row r="73" spans="1:91" ht="49.2">
      <c r="A73" s="120">
        <v>2</v>
      </c>
      <c r="B73" s="220" t="s">
        <v>790</v>
      </c>
      <c r="C73" s="135" t="s">
        <v>1217</v>
      </c>
      <c r="D73" s="184">
        <v>-2735957.64</v>
      </c>
      <c r="E73" s="184">
        <v>-163754</v>
      </c>
      <c r="F73" s="184">
        <v>-22579</v>
      </c>
      <c r="G73" s="184"/>
      <c r="H73" s="184">
        <v>-44686</v>
      </c>
      <c r="I73" s="184">
        <v>-494009.15</v>
      </c>
      <c r="J73" s="184">
        <v>-1638262.62</v>
      </c>
      <c r="K73" s="184"/>
      <c r="L73" s="184">
        <v>-163999.37</v>
      </c>
      <c r="M73" s="184"/>
      <c r="N73" s="184">
        <v>-2256458.62</v>
      </c>
      <c r="O73" s="184"/>
      <c r="P73" s="184">
        <v>-332267.89</v>
      </c>
      <c r="Q73" s="184">
        <v>-73632.83</v>
      </c>
      <c r="R73" s="184">
        <v>-188225.72</v>
      </c>
      <c r="S73" s="184"/>
      <c r="T73" s="184">
        <v>-401372.37</v>
      </c>
      <c r="U73" s="184">
        <v>-39105.379999999997</v>
      </c>
      <c r="V73" s="184">
        <v>-21098.87</v>
      </c>
      <c r="W73" s="184">
        <v>-105314.5</v>
      </c>
      <c r="X73" s="184">
        <v>-9383632.9199999999</v>
      </c>
      <c r="Y73" s="184">
        <v>-84789.11</v>
      </c>
      <c r="Z73" s="184">
        <v>-122048.12</v>
      </c>
      <c r="AA73" s="184">
        <v>-99544.5</v>
      </c>
      <c r="AB73" s="184"/>
      <c r="AC73" s="184">
        <v>-36276.99</v>
      </c>
      <c r="AD73" s="184"/>
      <c r="AE73" s="184">
        <v>-5553</v>
      </c>
      <c r="AF73" s="184"/>
      <c r="AG73" s="184"/>
      <c r="AH73" s="184">
        <v>-49450.02</v>
      </c>
      <c r="AI73" s="184"/>
      <c r="AJ73" s="184">
        <v>-211293.55</v>
      </c>
      <c r="AK73" s="184"/>
      <c r="AL73" s="184">
        <v>-9837839.2100000009</v>
      </c>
      <c r="AM73" s="184"/>
      <c r="AN73" s="184"/>
      <c r="AO73" s="184">
        <v>-490740.61</v>
      </c>
      <c r="AP73" s="184">
        <v>-1778946.92</v>
      </c>
      <c r="AQ73" s="184">
        <v>-4865.47</v>
      </c>
      <c r="AR73" s="184">
        <v>-2482.25</v>
      </c>
      <c r="AS73" s="184"/>
      <c r="AT73" s="184">
        <v>-85527.87</v>
      </c>
      <c r="AU73" s="184">
        <v>-826535.59</v>
      </c>
      <c r="AV73" s="184">
        <v>-162118.84</v>
      </c>
      <c r="AW73" s="184">
        <v>-16135</v>
      </c>
      <c r="AX73" s="184">
        <v>-44197.74</v>
      </c>
      <c r="AY73" s="184"/>
      <c r="AZ73" s="184">
        <v>-225938.72</v>
      </c>
      <c r="BA73" s="184">
        <v>-25452.25</v>
      </c>
      <c r="BB73" s="184">
        <v>-206676.99</v>
      </c>
      <c r="BC73" s="184"/>
      <c r="BD73" s="184">
        <v>-7503618.9800000004</v>
      </c>
      <c r="BE73" s="184">
        <v>-170248.87</v>
      </c>
      <c r="BF73" s="184">
        <v>-32034.87</v>
      </c>
      <c r="BG73" s="184">
        <v>-15105.5</v>
      </c>
      <c r="BH73" s="184">
        <v>-3384089.23</v>
      </c>
      <c r="BI73" s="184">
        <v>-77564.63</v>
      </c>
      <c r="BJ73" s="184">
        <v>-274480.28000000003</v>
      </c>
      <c r="BK73" s="184">
        <v>-486377.61</v>
      </c>
      <c r="BL73" s="184"/>
      <c r="BM73" s="184">
        <v>-8281765.7699999996</v>
      </c>
      <c r="BN73" s="184">
        <v>-246289.97</v>
      </c>
      <c r="BO73" s="184">
        <v>-79469.06</v>
      </c>
      <c r="BP73" s="184"/>
      <c r="BQ73" s="184">
        <v>-65019.14</v>
      </c>
      <c r="BR73" s="184">
        <v>-82976.100000000006</v>
      </c>
      <c r="BS73" s="186">
        <v>-9995993.0800000001</v>
      </c>
      <c r="BT73" s="186">
        <v>-158237.39000000001</v>
      </c>
      <c r="BU73" s="186">
        <v>-159497.5</v>
      </c>
      <c r="BV73" s="184"/>
      <c r="BW73" s="184"/>
      <c r="BX73" s="184"/>
      <c r="BY73" s="184">
        <v>-317523.36</v>
      </c>
      <c r="BZ73" s="184">
        <v>-32262.95</v>
      </c>
      <c r="CA73" s="184"/>
      <c r="CB73" s="184">
        <v>-38986.370000000003</v>
      </c>
      <c r="CC73" s="184"/>
      <c r="CD73" s="184">
        <v>-194982.25</v>
      </c>
      <c r="CE73" s="186">
        <v>-328462.61</v>
      </c>
      <c r="CF73" s="186">
        <v>-132443.76</v>
      </c>
      <c r="CG73" s="184">
        <v>-26815.49</v>
      </c>
      <c r="CH73" s="184"/>
      <c r="CI73" s="184">
        <v>-16713.95</v>
      </c>
      <c r="CJ73" s="184">
        <v>-40474.370000000003</v>
      </c>
      <c r="CK73" s="184">
        <v>-1195397.08</v>
      </c>
      <c r="CL73" s="184"/>
      <c r="CM73" s="184"/>
    </row>
    <row r="74" spans="1:91" ht="49.2">
      <c r="A74" s="120">
        <v>2</v>
      </c>
      <c r="B74" s="220" t="s">
        <v>791</v>
      </c>
      <c r="C74" s="133" t="s">
        <v>1218</v>
      </c>
      <c r="D74" s="184">
        <v>1559.25</v>
      </c>
      <c r="E74" s="184"/>
      <c r="F74" s="184">
        <v>2467.25</v>
      </c>
      <c r="G74" s="184"/>
      <c r="H74" s="184">
        <v>2425.5</v>
      </c>
      <c r="I74" s="184"/>
      <c r="J74" s="184">
        <v>4037.1</v>
      </c>
      <c r="K74" s="184"/>
      <c r="L74" s="184">
        <v>1274.05</v>
      </c>
      <c r="M74" s="184"/>
      <c r="N74" s="184">
        <v>399236.63</v>
      </c>
      <c r="O74" s="184">
        <v>358412</v>
      </c>
      <c r="P74" s="184">
        <v>214377.14</v>
      </c>
      <c r="Q74" s="184">
        <v>749.5</v>
      </c>
      <c r="R74" s="184">
        <v>88451.75</v>
      </c>
      <c r="S74" s="184"/>
      <c r="T74" s="184">
        <v>2077.5</v>
      </c>
      <c r="U74" s="184"/>
      <c r="V74" s="184">
        <v>110.5</v>
      </c>
      <c r="W74" s="184">
        <v>691</v>
      </c>
      <c r="X74" s="184">
        <v>102191.75</v>
      </c>
      <c r="Y74" s="184">
        <v>58.75</v>
      </c>
      <c r="Z74" s="184">
        <v>122787.25</v>
      </c>
      <c r="AA74" s="184"/>
      <c r="AB74" s="184"/>
      <c r="AC74" s="184">
        <v>743</v>
      </c>
      <c r="AD74" s="184">
        <v>33702.5</v>
      </c>
      <c r="AE74" s="184"/>
      <c r="AF74" s="184"/>
      <c r="AG74" s="184"/>
      <c r="AH74" s="184">
        <v>18259.900000000001</v>
      </c>
      <c r="AI74" s="184"/>
      <c r="AJ74" s="184">
        <v>29744</v>
      </c>
      <c r="AK74" s="184"/>
      <c r="AL74" s="184">
        <v>257800</v>
      </c>
      <c r="AM74" s="184"/>
      <c r="AN74" s="184"/>
      <c r="AO74" s="184">
        <v>3571</v>
      </c>
      <c r="AP74" s="184"/>
      <c r="AQ74" s="184"/>
      <c r="AR74" s="184"/>
      <c r="AS74" s="184">
        <v>5797.5</v>
      </c>
      <c r="AT74" s="184">
        <v>39607.5</v>
      </c>
      <c r="AU74" s="184">
        <v>8183.8</v>
      </c>
      <c r="AV74" s="184">
        <v>19085.16</v>
      </c>
      <c r="AW74" s="184"/>
      <c r="AX74" s="184"/>
      <c r="AY74" s="184"/>
      <c r="AZ74" s="184">
        <v>9405.9699999999993</v>
      </c>
      <c r="BA74" s="184"/>
      <c r="BB74" s="184">
        <v>57798.25</v>
      </c>
      <c r="BC74" s="184"/>
      <c r="BD74" s="184">
        <v>122983.48</v>
      </c>
      <c r="BE74" s="184">
        <v>12665.25</v>
      </c>
      <c r="BF74" s="184">
        <v>2277.75</v>
      </c>
      <c r="BG74" s="184"/>
      <c r="BH74" s="184">
        <v>67545.789999999994</v>
      </c>
      <c r="BI74" s="184"/>
      <c r="BJ74" s="184">
        <v>2159.0500000000002</v>
      </c>
      <c r="BK74" s="184">
        <v>274.75</v>
      </c>
      <c r="BL74" s="184"/>
      <c r="BM74" s="184">
        <v>316243.25</v>
      </c>
      <c r="BN74" s="184">
        <v>19951.25</v>
      </c>
      <c r="BO74" s="184">
        <v>3293.55</v>
      </c>
      <c r="BP74" s="184"/>
      <c r="BQ74" s="184">
        <v>13587.28</v>
      </c>
      <c r="BR74" s="184">
        <v>399.2</v>
      </c>
      <c r="BS74" s="186">
        <v>272164.13</v>
      </c>
      <c r="BT74" s="186">
        <v>563</v>
      </c>
      <c r="BU74" s="186">
        <v>1635.82</v>
      </c>
      <c r="BV74" s="184">
        <v>2178.7600000000002</v>
      </c>
      <c r="BW74" s="184"/>
      <c r="BX74" s="186"/>
      <c r="BY74" s="184">
        <v>4981</v>
      </c>
      <c r="BZ74" s="184">
        <v>2990.75</v>
      </c>
      <c r="CA74" s="184"/>
      <c r="CB74" s="186">
        <v>393</v>
      </c>
      <c r="CC74" s="186"/>
      <c r="CD74" s="184">
        <v>5358.5</v>
      </c>
      <c r="CE74" s="184">
        <v>1745.55</v>
      </c>
      <c r="CF74" s="186">
        <v>56950.75</v>
      </c>
      <c r="CG74" s="184">
        <v>645</v>
      </c>
      <c r="CH74" s="184"/>
      <c r="CI74" s="186"/>
      <c r="CJ74" s="186"/>
      <c r="CK74" s="186">
        <v>28507.5</v>
      </c>
      <c r="CL74" s="184"/>
      <c r="CM74" s="184"/>
    </row>
    <row r="75" spans="1:91" ht="24.6">
      <c r="A75" s="120">
        <v>2</v>
      </c>
      <c r="B75" s="220" t="s">
        <v>792</v>
      </c>
      <c r="C75" s="133" t="s">
        <v>417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>
        <v>11818</v>
      </c>
      <c r="Q75" s="184"/>
      <c r="R75" s="184">
        <v>185961.25</v>
      </c>
      <c r="S75" s="184"/>
      <c r="T75" s="184"/>
      <c r="U75" s="184"/>
      <c r="V75" s="184">
        <v>0</v>
      </c>
      <c r="W75" s="184"/>
      <c r="X75" s="184">
        <v>390</v>
      </c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>
        <v>988321.5</v>
      </c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>
        <v>139473.5</v>
      </c>
      <c r="BE75" s="184"/>
      <c r="BF75" s="184"/>
      <c r="BG75" s="184"/>
      <c r="BH75" s="184"/>
      <c r="BI75" s="184"/>
      <c r="BJ75" s="184"/>
      <c r="BK75" s="184"/>
      <c r="BL75" s="184"/>
      <c r="BM75" s="184"/>
      <c r="BN75" s="184"/>
      <c r="BO75" s="184"/>
      <c r="BP75" s="184"/>
      <c r="BQ75" s="184"/>
      <c r="BR75" s="184"/>
      <c r="BS75" s="186"/>
      <c r="BT75" s="186"/>
      <c r="BU75" s="184"/>
      <c r="BV75" s="184"/>
      <c r="BW75" s="184"/>
      <c r="BX75" s="184"/>
      <c r="BY75" s="184"/>
      <c r="BZ75" s="184"/>
      <c r="CA75" s="184"/>
      <c r="CB75" s="184"/>
      <c r="CC75" s="184"/>
      <c r="CD75" s="184"/>
      <c r="CE75" s="184"/>
      <c r="CF75" s="186"/>
      <c r="CG75" s="184"/>
      <c r="CH75" s="184"/>
      <c r="CI75" s="184"/>
      <c r="CJ75" s="184"/>
      <c r="CK75" s="184"/>
      <c r="CL75" s="184"/>
      <c r="CM75" s="184"/>
    </row>
    <row r="76" spans="1:91" ht="24.6">
      <c r="A76" s="120">
        <v>1</v>
      </c>
      <c r="B76" s="220" t="s">
        <v>793</v>
      </c>
      <c r="C76" s="130" t="s">
        <v>418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4"/>
      <c r="BN76" s="184"/>
      <c r="BO76" s="184"/>
      <c r="BP76" s="184"/>
      <c r="BQ76" s="184"/>
      <c r="BR76" s="184"/>
      <c r="BS76" s="184"/>
      <c r="BT76" s="184"/>
      <c r="BU76" s="184"/>
      <c r="BV76" s="184"/>
      <c r="BW76" s="184"/>
      <c r="BX76" s="184"/>
      <c r="BY76" s="184"/>
      <c r="BZ76" s="184"/>
      <c r="CA76" s="184"/>
      <c r="CB76" s="184"/>
      <c r="CC76" s="184"/>
      <c r="CD76" s="184"/>
      <c r="CE76" s="184"/>
      <c r="CF76" s="186"/>
      <c r="CG76" s="184"/>
      <c r="CH76" s="186"/>
      <c r="CI76" s="184"/>
      <c r="CJ76" s="184"/>
      <c r="CK76" s="184"/>
      <c r="CL76" s="184"/>
      <c r="CM76" s="184"/>
    </row>
    <row r="77" spans="1:91" ht="24.6">
      <c r="A77" s="120">
        <v>1</v>
      </c>
      <c r="B77" s="220" t="s">
        <v>794</v>
      </c>
      <c r="C77" s="129" t="s">
        <v>419</v>
      </c>
      <c r="D77" s="184">
        <v>-36788577</v>
      </c>
      <c r="E77" s="184">
        <v>-1114418</v>
      </c>
      <c r="F77" s="184">
        <v>-1491073</v>
      </c>
      <c r="G77" s="184">
        <v>-1811031</v>
      </c>
      <c r="H77" s="184">
        <v>-990071</v>
      </c>
      <c r="I77" s="184">
        <v>-2112902</v>
      </c>
      <c r="J77" s="184">
        <v>-2624010</v>
      </c>
      <c r="K77" s="184">
        <v>-2875332</v>
      </c>
      <c r="L77" s="184">
        <v>-1479850</v>
      </c>
      <c r="M77" s="184">
        <v>-2156943</v>
      </c>
      <c r="N77" s="184">
        <v>-9151822</v>
      </c>
      <c r="O77" s="184">
        <v>-727988</v>
      </c>
      <c r="P77" s="184">
        <v>-17551080</v>
      </c>
      <c r="Q77" s="184">
        <v>-1738951</v>
      </c>
      <c r="R77" s="184">
        <v>-2682934.6</v>
      </c>
      <c r="S77" s="184">
        <v>-2720698</v>
      </c>
      <c r="T77" s="184">
        <v>-1691194</v>
      </c>
      <c r="U77" s="184">
        <v>-1942449</v>
      </c>
      <c r="V77" s="184">
        <v>-1163362.3400000001</v>
      </c>
      <c r="W77" s="184">
        <v>-991366.8</v>
      </c>
      <c r="X77" s="184">
        <v>-54422670</v>
      </c>
      <c r="Y77" s="184">
        <v>-1667375.97</v>
      </c>
      <c r="Z77" s="184">
        <v>-2643321</v>
      </c>
      <c r="AA77" s="184">
        <v>-1543260</v>
      </c>
      <c r="AB77" s="184">
        <v>-1240218.5</v>
      </c>
      <c r="AC77" s="184">
        <v>-1350642</v>
      </c>
      <c r="AD77" s="184">
        <v>-176447.5</v>
      </c>
      <c r="AE77" s="184">
        <v>-6566842</v>
      </c>
      <c r="AF77" s="184">
        <v>-1244030</v>
      </c>
      <c r="AG77" s="184">
        <v>-837256</v>
      </c>
      <c r="AH77" s="184">
        <v>-1484100</v>
      </c>
      <c r="AI77" s="184">
        <v>-3144338</v>
      </c>
      <c r="AJ77" s="184">
        <v>-1332015</v>
      </c>
      <c r="AK77" s="184">
        <v>-989756</v>
      </c>
      <c r="AL77" s="184">
        <v>-61414956</v>
      </c>
      <c r="AM77" s="184">
        <v>-2467375</v>
      </c>
      <c r="AN77" s="184">
        <v>-1058418.3700000001</v>
      </c>
      <c r="AO77" s="184">
        <v>-5152054</v>
      </c>
      <c r="AP77" s="184">
        <v>-4570606</v>
      </c>
      <c r="AQ77" s="184">
        <v>-1425682</v>
      </c>
      <c r="AR77" s="184">
        <v>-1286243.1499999999</v>
      </c>
      <c r="AS77" s="184">
        <v>-13409146</v>
      </c>
      <c r="AT77" s="184">
        <v>-1793861.57</v>
      </c>
      <c r="AU77" s="184">
        <v>-4157580</v>
      </c>
      <c r="AV77" s="184">
        <v>-5202945</v>
      </c>
      <c r="AW77" s="184">
        <v>-1932018.8</v>
      </c>
      <c r="AX77" s="184">
        <v>-1606532</v>
      </c>
      <c r="AY77" s="184">
        <v>-3035110</v>
      </c>
      <c r="AZ77" s="184">
        <v>-1359170</v>
      </c>
      <c r="BA77" s="184">
        <v>-1678032</v>
      </c>
      <c r="BB77" s="184">
        <v>-15977846</v>
      </c>
      <c r="BC77" s="184">
        <v>-1935458</v>
      </c>
      <c r="BD77" s="184">
        <v>-37521409</v>
      </c>
      <c r="BE77" s="184">
        <v>-7009700</v>
      </c>
      <c r="BF77" s="184">
        <v>-1467903</v>
      </c>
      <c r="BG77" s="184">
        <v>-1499058</v>
      </c>
      <c r="BH77" s="184">
        <v>-15619256</v>
      </c>
      <c r="BI77" s="184">
        <v>-1683418</v>
      </c>
      <c r="BJ77" s="184">
        <v>-822482</v>
      </c>
      <c r="BK77" s="184">
        <v>-750538</v>
      </c>
      <c r="BL77" s="184">
        <v>-575894.19999999995</v>
      </c>
      <c r="BM77" s="184">
        <v>-16770464</v>
      </c>
      <c r="BN77" s="184">
        <v>-2985244</v>
      </c>
      <c r="BO77" s="184">
        <v>-1789815.14</v>
      </c>
      <c r="BP77" s="184">
        <v>-4449713.4000000004</v>
      </c>
      <c r="BQ77" s="184">
        <v>-1609842</v>
      </c>
      <c r="BR77" s="184">
        <v>-1093263</v>
      </c>
      <c r="BS77" s="184">
        <v>-110649651</v>
      </c>
      <c r="BT77" s="184">
        <v>-2077323</v>
      </c>
      <c r="BU77" s="186">
        <v>-1981703.69</v>
      </c>
      <c r="BV77" s="184">
        <v>-19023350</v>
      </c>
      <c r="BW77" s="184"/>
      <c r="BX77" s="184">
        <v>-1622140</v>
      </c>
      <c r="BY77" s="184">
        <v>-7701828</v>
      </c>
      <c r="BZ77" s="184">
        <v>-1091376</v>
      </c>
      <c r="CA77" s="184">
        <v>-667090</v>
      </c>
      <c r="CB77" s="184">
        <v>-1797908.01</v>
      </c>
      <c r="CC77" s="184">
        <v>-2529473</v>
      </c>
      <c r="CD77" s="184">
        <v>-7008799</v>
      </c>
      <c r="CE77" s="184">
        <v>-2704699</v>
      </c>
      <c r="CF77" s="184">
        <v>-4145084</v>
      </c>
      <c r="CG77" s="184">
        <v>-864501</v>
      </c>
      <c r="CH77" s="184">
        <v>-1173600</v>
      </c>
      <c r="CI77" s="184">
        <v>-933740</v>
      </c>
      <c r="CJ77" s="184">
        <v>-1560990</v>
      </c>
      <c r="CK77" s="184">
        <v>-6498230</v>
      </c>
      <c r="CL77" s="184">
        <v>-780785.52</v>
      </c>
      <c r="CM77" s="184">
        <v>-866427</v>
      </c>
    </row>
    <row r="78" spans="1:91" ht="24.6">
      <c r="A78" s="120">
        <v>1</v>
      </c>
      <c r="B78" s="220" t="s">
        <v>795</v>
      </c>
      <c r="C78" s="129" t="s">
        <v>420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  <c r="BI78" s="184"/>
      <c r="BJ78" s="184"/>
      <c r="BK78" s="184"/>
      <c r="BL78" s="184"/>
      <c r="BM78" s="184"/>
      <c r="BN78" s="184"/>
      <c r="BO78" s="184"/>
      <c r="BP78" s="184"/>
      <c r="BQ78" s="184"/>
      <c r="BR78" s="184"/>
      <c r="BS78" s="184"/>
      <c r="BT78" s="184"/>
      <c r="BU78" s="184"/>
      <c r="BV78" s="184"/>
      <c r="BW78" s="184"/>
      <c r="BX78" s="184"/>
      <c r="BY78" s="184"/>
      <c r="BZ78" s="184"/>
      <c r="CA78" s="184"/>
      <c r="CB78" s="184"/>
      <c r="CC78" s="184"/>
      <c r="CD78" s="184"/>
      <c r="CE78" s="184"/>
      <c r="CF78" s="184"/>
      <c r="CG78" s="184"/>
      <c r="CH78" s="184"/>
      <c r="CI78" s="184"/>
      <c r="CJ78" s="184"/>
      <c r="CK78" s="184"/>
      <c r="CL78" s="184"/>
      <c r="CM78" s="184"/>
    </row>
    <row r="79" spans="1:91" ht="49.2">
      <c r="A79" s="120"/>
      <c r="B79" s="220" t="s">
        <v>1219</v>
      </c>
      <c r="C79" s="129" t="s">
        <v>1220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>
        <v>1081911.45</v>
      </c>
      <c r="R79" s="184">
        <v>1034633.3</v>
      </c>
      <c r="S79" s="184"/>
      <c r="T79" s="184"/>
      <c r="U79" s="184">
        <v>506513.46</v>
      </c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6"/>
      <c r="BT79" s="184"/>
      <c r="BU79" s="184"/>
      <c r="BV79" s="184"/>
      <c r="BW79" s="184"/>
      <c r="BX79" s="184"/>
      <c r="BY79" s="184"/>
      <c r="BZ79" s="184">
        <v>436775.25</v>
      </c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>
        <v>1451747.74</v>
      </c>
      <c r="CL79" s="184"/>
      <c r="CM79" s="184"/>
    </row>
    <row r="80" spans="1:91" ht="24.6">
      <c r="A80" s="120">
        <v>5</v>
      </c>
      <c r="B80" s="220" t="s">
        <v>796</v>
      </c>
      <c r="C80" s="136" t="s">
        <v>421</v>
      </c>
      <c r="D80" s="184">
        <v>5014140.6100000003</v>
      </c>
      <c r="E80" s="184"/>
      <c r="F80" s="184">
        <v>9600</v>
      </c>
      <c r="G80" s="184"/>
      <c r="H80" s="184"/>
      <c r="I80" s="184"/>
      <c r="J80" s="184"/>
      <c r="K80" s="184"/>
      <c r="L80" s="184"/>
      <c r="M80" s="184"/>
      <c r="N80" s="184"/>
      <c r="O80" s="184"/>
      <c r="P80" s="184">
        <v>204250</v>
      </c>
      <c r="Q80" s="184">
        <v>104971.52</v>
      </c>
      <c r="R80" s="184"/>
      <c r="S80" s="184">
        <v>61523.17</v>
      </c>
      <c r="T80" s="184">
        <v>107801.31</v>
      </c>
      <c r="U80" s="184">
        <v>124670.6</v>
      </c>
      <c r="V80" s="184"/>
      <c r="W80" s="184"/>
      <c r="X80" s="184">
        <v>10370717.140000001</v>
      </c>
      <c r="Y80" s="184">
        <v>84089.62</v>
      </c>
      <c r="Z80" s="184"/>
      <c r="AA80" s="184"/>
      <c r="AB80" s="184"/>
      <c r="AC80" s="184"/>
      <c r="AD80" s="184">
        <v>20749</v>
      </c>
      <c r="AE80" s="184"/>
      <c r="AF80" s="184"/>
      <c r="AG80" s="184"/>
      <c r="AH80" s="184">
        <v>1340</v>
      </c>
      <c r="AI80" s="184"/>
      <c r="AJ80" s="184">
        <v>9723</v>
      </c>
      <c r="AK80" s="184"/>
      <c r="AL80" s="184">
        <v>35533789.460000001</v>
      </c>
      <c r="AM80" s="184">
        <v>21566.82</v>
      </c>
      <c r="AN80" s="184"/>
      <c r="AO80" s="184"/>
      <c r="AP80" s="184"/>
      <c r="AQ80" s="184">
        <v>50000</v>
      </c>
      <c r="AR80" s="184"/>
      <c r="AS80" s="184"/>
      <c r="AT80" s="184"/>
      <c r="AU80" s="184"/>
      <c r="AV80" s="184">
        <v>410</v>
      </c>
      <c r="AW80" s="184">
        <v>2015.15</v>
      </c>
      <c r="AX80" s="184"/>
      <c r="AY80" s="184">
        <v>26243.32</v>
      </c>
      <c r="AZ80" s="184">
        <v>8207</v>
      </c>
      <c r="BA80" s="184">
        <v>11188.56</v>
      </c>
      <c r="BB80" s="184">
        <v>642417.44999999995</v>
      </c>
      <c r="BC80" s="184"/>
      <c r="BD80" s="184">
        <v>3155203.89</v>
      </c>
      <c r="BE80" s="184">
        <v>28807.360000000001</v>
      </c>
      <c r="BF80" s="184"/>
      <c r="BG80" s="184"/>
      <c r="BH80" s="184">
        <v>103477.35</v>
      </c>
      <c r="BI80" s="184"/>
      <c r="BJ80" s="184"/>
      <c r="BK80" s="184"/>
      <c r="BL80" s="184"/>
      <c r="BM80" s="184">
        <v>2463239.7000000002</v>
      </c>
      <c r="BN80" s="184"/>
      <c r="BO80" s="184"/>
      <c r="BP80" s="184">
        <v>6844.16</v>
      </c>
      <c r="BQ80" s="184">
        <v>301.92</v>
      </c>
      <c r="BR80" s="184">
        <v>30711</v>
      </c>
      <c r="BS80" s="184">
        <v>10987187.07</v>
      </c>
      <c r="BT80" s="184"/>
      <c r="BU80" s="184">
        <v>231896.8</v>
      </c>
      <c r="BV80" s="184">
        <v>1095296.5900000001</v>
      </c>
      <c r="BW80" s="184">
        <v>24631</v>
      </c>
      <c r="BX80" s="184"/>
      <c r="BY80" s="184"/>
      <c r="BZ80" s="184">
        <v>66133</v>
      </c>
      <c r="CA80" s="184"/>
      <c r="CB80" s="184">
        <v>2511</v>
      </c>
      <c r="CC80" s="184">
        <v>56647.6</v>
      </c>
      <c r="CD80" s="184">
        <v>521273</v>
      </c>
      <c r="CE80" s="184">
        <v>237841</v>
      </c>
      <c r="CF80" s="184">
        <v>1078931.6000000001</v>
      </c>
      <c r="CG80" s="184">
        <v>8137</v>
      </c>
      <c r="CH80" s="184">
        <v>12322</v>
      </c>
      <c r="CI80" s="184"/>
      <c r="CJ80" s="184">
        <v>210</v>
      </c>
      <c r="CK80" s="184">
        <v>796213.86</v>
      </c>
      <c r="CL80" s="184"/>
      <c r="CM80" s="184">
        <v>89371</v>
      </c>
    </row>
    <row r="81" spans="1:91" ht="24.6">
      <c r="A81" s="120">
        <v>5</v>
      </c>
      <c r="B81" s="220" t="s">
        <v>797</v>
      </c>
      <c r="C81" s="136" t="s">
        <v>1221</v>
      </c>
      <c r="D81" s="184">
        <v>8109269</v>
      </c>
      <c r="E81" s="184">
        <v>247319.26</v>
      </c>
      <c r="F81" s="184">
        <v>379000.5</v>
      </c>
      <c r="G81" s="184">
        <v>563579.5</v>
      </c>
      <c r="H81" s="184">
        <v>211899.5</v>
      </c>
      <c r="I81" s="184">
        <v>394985.88</v>
      </c>
      <c r="J81" s="184">
        <v>488050.7</v>
      </c>
      <c r="K81" s="184">
        <v>612735.80000000005</v>
      </c>
      <c r="L81" s="184">
        <v>269338.09999999998</v>
      </c>
      <c r="M81" s="184">
        <v>395688.2</v>
      </c>
      <c r="N81" s="184">
        <v>1155500</v>
      </c>
      <c r="O81" s="184">
        <v>171404.68</v>
      </c>
      <c r="P81" s="184">
        <v>3477320</v>
      </c>
      <c r="Q81" s="184">
        <v>498823.16</v>
      </c>
      <c r="R81" s="184">
        <v>440424</v>
      </c>
      <c r="S81" s="184">
        <v>849872.75</v>
      </c>
      <c r="T81" s="184">
        <v>641503.30000000005</v>
      </c>
      <c r="U81" s="184">
        <v>506640.61</v>
      </c>
      <c r="V81" s="184">
        <v>418276</v>
      </c>
      <c r="W81" s="184">
        <v>258417</v>
      </c>
      <c r="X81" s="184">
        <v>9427485.9000000004</v>
      </c>
      <c r="Y81" s="184">
        <v>294997.75</v>
      </c>
      <c r="Z81" s="184">
        <v>575572.75</v>
      </c>
      <c r="AA81" s="184">
        <v>456499.86</v>
      </c>
      <c r="AB81" s="184">
        <v>159553.75</v>
      </c>
      <c r="AC81" s="184">
        <v>433903.5</v>
      </c>
      <c r="AD81" s="184">
        <v>229410</v>
      </c>
      <c r="AE81" s="184">
        <v>1108907.75</v>
      </c>
      <c r="AF81" s="184">
        <v>251681.32</v>
      </c>
      <c r="AG81" s="184">
        <v>298706.06</v>
      </c>
      <c r="AH81" s="184">
        <v>263921.19</v>
      </c>
      <c r="AI81" s="184">
        <v>600655.81999999995</v>
      </c>
      <c r="AJ81" s="184">
        <v>422994.1</v>
      </c>
      <c r="AK81" s="184">
        <v>400909.75</v>
      </c>
      <c r="AL81" s="184">
        <v>16904137</v>
      </c>
      <c r="AM81" s="184">
        <v>521961</v>
      </c>
      <c r="AN81" s="184">
        <v>344514</v>
      </c>
      <c r="AO81" s="184">
        <v>1142332</v>
      </c>
      <c r="AP81" s="184">
        <v>1273955.3999999999</v>
      </c>
      <c r="AQ81" s="184">
        <v>312926</v>
      </c>
      <c r="AR81" s="184">
        <v>207623.5</v>
      </c>
      <c r="AS81" s="184">
        <v>2586805.52</v>
      </c>
      <c r="AT81" s="184">
        <v>584106.25</v>
      </c>
      <c r="AU81" s="184">
        <v>605008.31000000006</v>
      </c>
      <c r="AV81" s="184">
        <v>686054.54</v>
      </c>
      <c r="AW81" s="184">
        <v>273143.25</v>
      </c>
      <c r="AX81" s="184">
        <v>361356.75</v>
      </c>
      <c r="AY81" s="184">
        <v>369183.53</v>
      </c>
      <c r="AZ81" s="184">
        <v>276130.84999999998</v>
      </c>
      <c r="BA81" s="184">
        <v>422972</v>
      </c>
      <c r="BB81" s="184">
        <v>2840929.5</v>
      </c>
      <c r="BC81" s="184">
        <v>303935</v>
      </c>
      <c r="BD81" s="184">
        <v>12494385.75</v>
      </c>
      <c r="BE81" s="184">
        <v>957171.5</v>
      </c>
      <c r="BF81" s="184">
        <v>409738.75</v>
      </c>
      <c r="BG81" s="184">
        <v>232781</v>
      </c>
      <c r="BH81" s="184">
        <v>1981134.2</v>
      </c>
      <c r="BI81" s="184">
        <v>233653.5</v>
      </c>
      <c r="BJ81" s="184">
        <v>119841.1</v>
      </c>
      <c r="BK81" s="184">
        <v>283686</v>
      </c>
      <c r="BL81" s="184">
        <v>321898.5</v>
      </c>
      <c r="BM81" s="184">
        <v>6323040.5499999998</v>
      </c>
      <c r="BN81" s="184">
        <v>970837.75</v>
      </c>
      <c r="BO81" s="184">
        <v>402589.97</v>
      </c>
      <c r="BP81" s="184">
        <v>675380.5</v>
      </c>
      <c r="BQ81" s="184">
        <v>456603.75</v>
      </c>
      <c r="BR81" s="184">
        <v>369054.45</v>
      </c>
      <c r="BS81" s="184">
        <v>30474682.780000001</v>
      </c>
      <c r="BT81" s="184">
        <v>1292635</v>
      </c>
      <c r="BU81" s="184">
        <v>449588.54</v>
      </c>
      <c r="BV81" s="184">
        <v>2758653</v>
      </c>
      <c r="BW81" s="184">
        <v>190039</v>
      </c>
      <c r="BX81" s="184">
        <v>306399.5</v>
      </c>
      <c r="BY81" s="184">
        <v>1534185.35</v>
      </c>
      <c r="BZ81" s="184">
        <v>210530.45</v>
      </c>
      <c r="CA81" s="184">
        <v>354151</v>
      </c>
      <c r="CB81" s="184">
        <v>379103</v>
      </c>
      <c r="CC81" s="184">
        <v>435567</v>
      </c>
      <c r="CD81" s="184">
        <v>1068357</v>
      </c>
      <c r="CE81" s="184">
        <v>452559.2</v>
      </c>
      <c r="CF81" s="184">
        <v>909055.13</v>
      </c>
      <c r="CG81" s="184">
        <v>266234</v>
      </c>
      <c r="CH81" s="184">
        <v>310576</v>
      </c>
      <c r="CI81" s="184">
        <v>189285.8</v>
      </c>
      <c r="CJ81" s="184">
        <v>275785</v>
      </c>
      <c r="CK81" s="184">
        <v>1127897</v>
      </c>
      <c r="CL81" s="184">
        <v>195393.4</v>
      </c>
      <c r="CM81" s="184">
        <v>359119.25</v>
      </c>
    </row>
    <row r="82" spans="1:91" ht="24.6">
      <c r="A82" s="120">
        <v>5</v>
      </c>
      <c r="B82" s="220" t="s">
        <v>798</v>
      </c>
      <c r="C82" s="136" t="s">
        <v>1222</v>
      </c>
      <c r="D82" s="184">
        <v>6205669.25</v>
      </c>
      <c r="E82" s="184">
        <v>95286.9</v>
      </c>
      <c r="F82" s="184">
        <v>61928</v>
      </c>
      <c r="G82" s="184">
        <v>150427</v>
      </c>
      <c r="H82" s="184">
        <v>30114</v>
      </c>
      <c r="I82" s="184">
        <v>126778</v>
      </c>
      <c r="J82" s="184">
        <v>181278.25</v>
      </c>
      <c r="K82" s="184">
        <v>202170.75</v>
      </c>
      <c r="L82" s="184">
        <v>122962.07</v>
      </c>
      <c r="M82" s="184">
        <v>218780</v>
      </c>
      <c r="N82" s="184">
        <v>595197</v>
      </c>
      <c r="O82" s="184">
        <v>28087</v>
      </c>
      <c r="P82" s="184">
        <v>2506179.5</v>
      </c>
      <c r="Q82" s="184">
        <v>181171.95</v>
      </c>
      <c r="R82" s="184">
        <v>249619.35</v>
      </c>
      <c r="S82" s="184">
        <v>729868.75</v>
      </c>
      <c r="T82" s="184">
        <v>116658.5</v>
      </c>
      <c r="U82" s="184">
        <v>148281.71</v>
      </c>
      <c r="V82" s="184">
        <v>89652.5</v>
      </c>
      <c r="W82" s="184">
        <v>13495</v>
      </c>
      <c r="X82" s="184">
        <v>10830376.810000001</v>
      </c>
      <c r="Y82" s="184">
        <v>113173.5</v>
      </c>
      <c r="Z82" s="184">
        <v>280995.5</v>
      </c>
      <c r="AA82" s="184">
        <v>84504.67</v>
      </c>
      <c r="AB82" s="184">
        <v>130591</v>
      </c>
      <c r="AC82" s="184">
        <v>95270.5</v>
      </c>
      <c r="AD82" s="184">
        <v>76090</v>
      </c>
      <c r="AE82" s="184">
        <v>791818</v>
      </c>
      <c r="AF82" s="184">
        <v>66613.13</v>
      </c>
      <c r="AG82" s="184">
        <v>83980.4</v>
      </c>
      <c r="AH82" s="184">
        <v>130170.89</v>
      </c>
      <c r="AI82" s="184">
        <v>183911.7</v>
      </c>
      <c r="AJ82" s="184">
        <v>84393.2</v>
      </c>
      <c r="AK82" s="184">
        <v>142173</v>
      </c>
      <c r="AL82" s="184">
        <v>8810574</v>
      </c>
      <c r="AM82" s="184">
        <v>33015</v>
      </c>
      <c r="AN82" s="184">
        <v>52117</v>
      </c>
      <c r="AO82" s="184">
        <v>454577</v>
      </c>
      <c r="AP82" s="184">
        <v>1016159.85</v>
      </c>
      <c r="AQ82" s="184">
        <v>40447.25</v>
      </c>
      <c r="AR82" s="184">
        <v>49049.5</v>
      </c>
      <c r="AS82" s="184">
        <v>2078570.05</v>
      </c>
      <c r="AT82" s="184">
        <v>39558.75</v>
      </c>
      <c r="AU82" s="184">
        <v>266069.17</v>
      </c>
      <c r="AV82" s="184">
        <v>219411.09</v>
      </c>
      <c r="AW82" s="184">
        <v>69351.75</v>
      </c>
      <c r="AX82" s="184">
        <v>117666</v>
      </c>
      <c r="AY82" s="184">
        <v>189644.25</v>
      </c>
      <c r="AZ82" s="184">
        <v>86618</v>
      </c>
      <c r="BA82" s="184">
        <v>49029</v>
      </c>
      <c r="BB82" s="184">
        <v>2255721.5</v>
      </c>
      <c r="BC82" s="184">
        <v>36178</v>
      </c>
      <c r="BD82" s="184">
        <v>8050249.0499999998</v>
      </c>
      <c r="BE82" s="184">
        <v>970431.21</v>
      </c>
      <c r="BF82" s="184">
        <v>153048.25</v>
      </c>
      <c r="BG82" s="184">
        <v>19547.25</v>
      </c>
      <c r="BH82" s="184">
        <v>2643238.5</v>
      </c>
      <c r="BI82" s="184">
        <v>170319.5</v>
      </c>
      <c r="BJ82" s="184">
        <v>38999.550000000003</v>
      </c>
      <c r="BK82" s="184">
        <v>70670.5</v>
      </c>
      <c r="BL82" s="184">
        <v>100771.5</v>
      </c>
      <c r="BM82" s="184">
        <v>3640766.5</v>
      </c>
      <c r="BN82" s="184">
        <v>223808.5</v>
      </c>
      <c r="BO82" s="184">
        <v>171366.07</v>
      </c>
      <c r="BP82" s="184">
        <v>599008</v>
      </c>
      <c r="BQ82" s="184">
        <v>29745.73</v>
      </c>
      <c r="BR82" s="184">
        <v>108351.05</v>
      </c>
      <c r="BS82" s="184">
        <v>37331383.829999998</v>
      </c>
      <c r="BT82" s="184">
        <v>270373.5</v>
      </c>
      <c r="BU82" s="184">
        <v>130110.18</v>
      </c>
      <c r="BV82" s="184">
        <v>3521291</v>
      </c>
      <c r="BW82" s="184"/>
      <c r="BX82" s="184">
        <v>88289.5</v>
      </c>
      <c r="BY82" s="184">
        <v>791199.51</v>
      </c>
      <c r="BZ82" s="184">
        <v>92519.25</v>
      </c>
      <c r="CA82" s="184">
        <v>121979</v>
      </c>
      <c r="CB82" s="184">
        <v>138630</v>
      </c>
      <c r="CC82" s="184">
        <v>177477</v>
      </c>
      <c r="CD82" s="184">
        <v>1218567.25</v>
      </c>
      <c r="CE82" s="184">
        <v>185809.12</v>
      </c>
      <c r="CF82" s="184">
        <v>470701</v>
      </c>
      <c r="CG82" s="184">
        <v>16223</v>
      </c>
      <c r="CH82" s="184">
        <v>102830.5</v>
      </c>
      <c r="CI82" s="184">
        <v>103173</v>
      </c>
      <c r="CJ82" s="184">
        <v>111414</v>
      </c>
      <c r="CK82" s="184">
        <v>1080596.5</v>
      </c>
      <c r="CL82" s="184">
        <v>55066.06</v>
      </c>
      <c r="CM82" s="184">
        <v>61547.5</v>
      </c>
    </row>
    <row r="83" spans="1:91" s="139" customFormat="1" ht="24.6">
      <c r="A83" s="137">
        <v>5</v>
      </c>
      <c r="B83" s="221" t="s">
        <v>799</v>
      </c>
      <c r="C83" s="138" t="s">
        <v>1223</v>
      </c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>
        <v>1483</v>
      </c>
      <c r="P83" s="185"/>
      <c r="Q83" s="185"/>
      <c r="R83" s="185"/>
      <c r="S83" s="185"/>
      <c r="T83" s="185"/>
      <c r="U83" s="185"/>
      <c r="V83" s="185"/>
      <c r="W83" s="185"/>
      <c r="X83" s="185">
        <v>657</v>
      </c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>
        <v>506</v>
      </c>
      <c r="AJ83" s="185"/>
      <c r="AK83" s="185"/>
      <c r="AL83" s="185">
        <v>1156021.5</v>
      </c>
      <c r="AM83" s="185"/>
      <c r="AN83" s="185"/>
      <c r="AO83" s="185"/>
      <c r="AP83" s="185"/>
      <c r="AQ83" s="185">
        <v>3634</v>
      </c>
      <c r="AR83" s="185">
        <v>2588</v>
      </c>
      <c r="AS83" s="185"/>
      <c r="AT83" s="185"/>
      <c r="AU83" s="185"/>
      <c r="AV83" s="185"/>
      <c r="AW83" s="185"/>
      <c r="AX83" s="185"/>
      <c r="AY83" s="185">
        <v>8292</v>
      </c>
      <c r="AZ83" s="185"/>
      <c r="BA83" s="185"/>
      <c r="BB83" s="185">
        <v>47383.5</v>
      </c>
      <c r="BC83" s="185">
        <v>3421</v>
      </c>
      <c r="BD83" s="185">
        <v>83804.5</v>
      </c>
      <c r="BE83" s="185"/>
      <c r="BF83" s="185"/>
      <c r="BG83" s="185">
        <v>16647</v>
      </c>
      <c r="BH83" s="185">
        <v>23380</v>
      </c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>
        <v>1024659.49</v>
      </c>
      <c r="BT83" s="185"/>
      <c r="BU83" s="185"/>
      <c r="BV83" s="185">
        <v>3271</v>
      </c>
      <c r="BW83" s="185"/>
      <c r="BX83" s="185"/>
      <c r="BY83" s="185"/>
      <c r="BZ83" s="185"/>
      <c r="CA83" s="185"/>
      <c r="CB83" s="185">
        <v>499</v>
      </c>
      <c r="CC83" s="185"/>
      <c r="CD83" s="185"/>
      <c r="CE83" s="185"/>
      <c r="CF83" s="185"/>
      <c r="CG83" s="185"/>
      <c r="CH83" s="185"/>
      <c r="CI83" s="185"/>
      <c r="CJ83" s="185"/>
      <c r="CK83" s="185"/>
      <c r="CL83" s="185"/>
      <c r="CM83" s="185">
        <v>4965</v>
      </c>
    </row>
    <row r="84" spans="1:91" ht="24.6">
      <c r="A84" s="120">
        <v>5</v>
      </c>
      <c r="B84" s="220" t="s">
        <v>800</v>
      </c>
      <c r="C84" s="140" t="s">
        <v>1224</v>
      </c>
      <c r="D84" s="184">
        <v>309978.75</v>
      </c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>
        <v>3570</v>
      </c>
      <c r="P84" s="184"/>
      <c r="Q84" s="184">
        <v>23425.75</v>
      </c>
      <c r="R84" s="184"/>
      <c r="S84" s="184"/>
      <c r="T84" s="184"/>
      <c r="U84" s="184"/>
      <c r="V84" s="184"/>
      <c r="W84" s="184"/>
      <c r="X84" s="184">
        <v>332762.92</v>
      </c>
      <c r="Y84" s="184"/>
      <c r="Z84" s="184"/>
      <c r="AA84" s="184"/>
      <c r="AB84" s="184"/>
      <c r="AC84" s="184">
        <v>6519.5</v>
      </c>
      <c r="AD84" s="184"/>
      <c r="AE84" s="184">
        <v>53464</v>
      </c>
      <c r="AF84" s="184"/>
      <c r="AG84" s="184"/>
      <c r="AH84" s="184"/>
      <c r="AI84" s="184"/>
      <c r="AJ84" s="184">
        <v>22770</v>
      </c>
      <c r="AK84" s="184"/>
      <c r="AL84" s="184">
        <v>3696983</v>
      </c>
      <c r="AM84" s="184"/>
      <c r="AN84" s="184"/>
      <c r="AO84" s="184"/>
      <c r="AP84" s="184">
        <v>16189.55</v>
      </c>
      <c r="AQ84" s="184"/>
      <c r="AR84" s="184">
        <v>23711</v>
      </c>
      <c r="AS84" s="184">
        <v>23149</v>
      </c>
      <c r="AT84" s="184"/>
      <c r="AU84" s="184">
        <v>3277</v>
      </c>
      <c r="AV84" s="184">
        <v>680</v>
      </c>
      <c r="AW84" s="184">
        <v>0</v>
      </c>
      <c r="AX84" s="184"/>
      <c r="AY84" s="184">
        <v>22426</v>
      </c>
      <c r="AZ84" s="184"/>
      <c r="BA84" s="184"/>
      <c r="BB84" s="184">
        <v>20800</v>
      </c>
      <c r="BC84" s="184"/>
      <c r="BD84" s="184">
        <v>1828999</v>
      </c>
      <c r="BE84" s="184">
        <v>41035</v>
      </c>
      <c r="BF84" s="184"/>
      <c r="BG84" s="184"/>
      <c r="BH84" s="184">
        <v>71317.75</v>
      </c>
      <c r="BI84" s="184"/>
      <c r="BJ84" s="184"/>
      <c r="BK84" s="184"/>
      <c r="BL84" s="184"/>
      <c r="BM84" s="184">
        <v>129492.25</v>
      </c>
      <c r="BN84" s="184"/>
      <c r="BO84" s="184"/>
      <c r="BP84" s="184"/>
      <c r="BQ84" s="184">
        <v>2286</v>
      </c>
      <c r="BR84" s="184"/>
      <c r="BS84" s="184">
        <v>7357898.5</v>
      </c>
      <c r="BT84" s="184">
        <v>9883</v>
      </c>
      <c r="BU84" s="184"/>
      <c r="BV84" s="184">
        <v>232290</v>
      </c>
      <c r="BW84" s="184"/>
      <c r="BX84" s="184"/>
      <c r="BY84" s="184">
        <v>181516.97</v>
      </c>
      <c r="BZ84" s="184">
        <v>53466.5</v>
      </c>
      <c r="CA84" s="184"/>
      <c r="CB84" s="184">
        <v>11043</v>
      </c>
      <c r="CC84" s="184">
        <v>172285</v>
      </c>
      <c r="CD84" s="184">
        <v>68232.5</v>
      </c>
      <c r="CE84" s="184"/>
      <c r="CF84" s="184">
        <v>34202</v>
      </c>
      <c r="CG84" s="184">
        <v>2946</v>
      </c>
      <c r="CH84" s="184"/>
      <c r="CI84" s="184"/>
      <c r="CJ84" s="184"/>
      <c r="CK84" s="184">
        <v>193587</v>
      </c>
      <c r="CL84" s="184"/>
      <c r="CM84" s="184">
        <v>1663.5</v>
      </c>
    </row>
    <row r="85" spans="1:91" ht="49.2">
      <c r="A85" s="120">
        <v>5</v>
      </c>
      <c r="B85" s="220" t="s">
        <v>801</v>
      </c>
      <c r="C85" s="140" t="s">
        <v>1225</v>
      </c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>
        <v>565.5</v>
      </c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>
        <v>1171</v>
      </c>
      <c r="AJ85" s="184"/>
      <c r="AK85" s="184"/>
      <c r="AL85" s="184">
        <v>4275</v>
      </c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>
        <v>140</v>
      </c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6">
        <v>83719</v>
      </c>
      <c r="BT85" s="186"/>
      <c r="BU85" s="184"/>
      <c r="BV85" s="186"/>
      <c r="BW85" s="184"/>
      <c r="BX85" s="184"/>
      <c r="BY85" s="186"/>
      <c r="BZ85" s="184"/>
      <c r="CA85" s="184"/>
      <c r="CB85" s="184"/>
      <c r="CC85" s="184"/>
      <c r="CD85" s="186"/>
      <c r="CE85" s="184"/>
      <c r="CF85" s="184"/>
      <c r="CG85" s="184"/>
      <c r="CH85" s="184"/>
      <c r="CI85" s="184"/>
      <c r="CJ85" s="184"/>
      <c r="CK85" s="186"/>
      <c r="CL85" s="184"/>
      <c r="CM85" s="186"/>
    </row>
    <row r="86" spans="1:91" ht="49.2">
      <c r="A86" s="120">
        <v>5</v>
      </c>
      <c r="B86" s="220" t="s">
        <v>802</v>
      </c>
      <c r="C86" s="140" t="s">
        <v>1226</v>
      </c>
      <c r="D86" s="184">
        <v>73297.75</v>
      </c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>
        <v>87864.5</v>
      </c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>
        <v>189843.25</v>
      </c>
      <c r="AM86" s="184"/>
      <c r="AN86" s="184"/>
      <c r="AO86" s="184"/>
      <c r="AP86" s="184"/>
      <c r="AQ86" s="184"/>
      <c r="AR86" s="184"/>
      <c r="AS86" s="184">
        <v>47991</v>
      </c>
      <c r="AT86" s="184"/>
      <c r="AU86" s="184"/>
      <c r="AV86" s="184"/>
      <c r="AW86" s="184"/>
      <c r="AX86" s="184"/>
      <c r="AY86" s="184">
        <v>16445</v>
      </c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>
        <v>629045</v>
      </c>
      <c r="BT86" s="184"/>
      <c r="BU86" s="184"/>
      <c r="BV86" s="184">
        <v>63881</v>
      </c>
      <c r="BW86" s="184"/>
      <c r="BX86" s="184"/>
      <c r="BY86" s="184"/>
      <c r="BZ86" s="184"/>
      <c r="CA86" s="184"/>
      <c r="CB86" s="184"/>
      <c r="CC86" s="184"/>
      <c r="CD86" s="184"/>
      <c r="CE86" s="184"/>
      <c r="CF86" s="184"/>
      <c r="CG86" s="184"/>
      <c r="CH86" s="184"/>
      <c r="CI86" s="184"/>
      <c r="CJ86" s="184"/>
      <c r="CK86" s="184"/>
      <c r="CL86" s="184"/>
      <c r="CM86" s="184"/>
    </row>
    <row r="87" spans="1:91" ht="24.6">
      <c r="A87" s="120">
        <v>5</v>
      </c>
      <c r="B87" s="220" t="s">
        <v>803</v>
      </c>
      <c r="C87" s="140" t="s">
        <v>422</v>
      </c>
      <c r="D87" s="184">
        <v>853172.75</v>
      </c>
      <c r="E87" s="184">
        <v>63207</v>
      </c>
      <c r="F87" s="184">
        <v>41072</v>
      </c>
      <c r="G87" s="184">
        <v>25569.48</v>
      </c>
      <c r="H87" s="184">
        <v>98854</v>
      </c>
      <c r="I87" s="184">
        <v>91938.4</v>
      </c>
      <c r="J87" s="184">
        <v>24262.5</v>
      </c>
      <c r="K87" s="184">
        <v>214596.5</v>
      </c>
      <c r="L87" s="184">
        <v>31409.05</v>
      </c>
      <c r="M87" s="184">
        <v>78957</v>
      </c>
      <c r="N87" s="184">
        <v>172996</v>
      </c>
      <c r="O87" s="184">
        <v>45965</v>
      </c>
      <c r="P87" s="184">
        <v>330199.25</v>
      </c>
      <c r="Q87" s="184">
        <v>25942.720000000001</v>
      </c>
      <c r="R87" s="184">
        <v>87942.25</v>
      </c>
      <c r="S87" s="184">
        <v>77751</v>
      </c>
      <c r="T87" s="184">
        <v>92359</v>
      </c>
      <c r="U87" s="184">
        <v>50187</v>
      </c>
      <c r="V87" s="184">
        <v>43103</v>
      </c>
      <c r="W87" s="184">
        <v>40491</v>
      </c>
      <c r="X87" s="184">
        <v>634076.23</v>
      </c>
      <c r="Y87" s="184">
        <v>52775.25</v>
      </c>
      <c r="Z87" s="184">
        <v>49290</v>
      </c>
      <c r="AA87" s="184">
        <v>182796.79999999999</v>
      </c>
      <c r="AB87" s="184">
        <v>27680</v>
      </c>
      <c r="AC87" s="184">
        <v>62100</v>
      </c>
      <c r="AD87" s="184">
        <v>20671</v>
      </c>
      <c r="AE87" s="184">
        <v>94789</v>
      </c>
      <c r="AF87" s="184">
        <v>43198.15</v>
      </c>
      <c r="AG87" s="184">
        <v>28937.9</v>
      </c>
      <c r="AH87" s="184">
        <v>31190.99</v>
      </c>
      <c r="AI87" s="184">
        <v>101836.1</v>
      </c>
      <c r="AJ87" s="184">
        <v>53783</v>
      </c>
      <c r="AK87" s="184">
        <v>29734</v>
      </c>
      <c r="AL87" s="184">
        <v>2672713.2999999998</v>
      </c>
      <c r="AM87" s="184">
        <v>57424</v>
      </c>
      <c r="AN87" s="184">
        <v>15942.5</v>
      </c>
      <c r="AO87" s="184">
        <v>89662.83</v>
      </c>
      <c r="AP87" s="184">
        <v>167678.04999999999</v>
      </c>
      <c r="AQ87" s="184">
        <v>22345</v>
      </c>
      <c r="AR87" s="184">
        <v>15735.5</v>
      </c>
      <c r="AS87" s="184">
        <v>104111</v>
      </c>
      <c r="AT87" s="184">
        <v>25783</v>
      </c>
      <c r="AU87" s="184">
        <v>51619</v>
      </c>
      <c r="AV87" s="184">
        <v>241710.38</v>
      </c>
      <c r="AW87" s="184">
        <v>91871</v>
      </c>
      <c r="AX87" s="184">
        <v>48750.25</v>
      </c>
      <c r="AY87" s="184">
        <v>38604.75</v>
      </c>
      <c r="AZ87" s="184">
        <v>56399</v>
      </c>
      <c r="BA87" s="184">
        <v>61166</v>
      </c>
      <c r="BB87" s="184">
        <v>215493</v>
      </c>
      <c r="BC87" s="184">
        <v>13205</v>
      </c>
      <c r="BD87" s="184">
        <v>1183346.8999999999</v>
      </c>
      <c r="BE87" s="184">
        <v>180467.5</v>
      </c>
      <c r="BF87" s="184">
        <v>72382</v>
      </c>
      <c r="BG87" s="184">
        <v>24167.5</v>
      </c>
      <c r="BH87" s="184">
        <v>413548.5</v>
      </c>
      <c r="BI87" s="184">
        <v>57410</v>
      </c>
      <c r="BJ87" s="184">
        <v>11607</v>
      </c>
      <c r="BK87" s="184">
        <v>60133</v>
      </c>
      <c r="BL87" s="184">
        <v>29912.5</v>
      </c>
      <c r="BM87" s="184">
        <v>577420.05000000005</v>
      </c>
      <c r="BN87" s="184">
        <v>263073.5</v>
      </c>
      <c r="BO87" s="184">
        <v>141008.41</v>
      </c>
      <c r="BP87" s="184">
        <v>87054.7</v>
      </c>
      <c r="BQ87" s="184">
        <v>60238.25</v>
      </c>
      <c r="BR87" s="184">
        <v>29001</v>
      </c>
      <c r="BS87" s="184">
        <v>2138255.75</v>
      </c>
      <c r="BT87" s="184">
        <v>92629.24</v>
      </c>
      <c r="BU87" s="184">
        <v>22730</v>
      </c>
      <c r="BV87" s="184">
        <v>641107</v>
      </c>
      <c r="BW87" s="184">
        <v>27964</v>
      </c>
      <c r="BX87" s="184">
        <v>40001.5</v>
      </c>
      <c r="BY87" s="184">
        <v>162669.85</v>
      </c>
      <c r="BZ87" s="184">
        <v>32348</v>
      </c>
      <c r="CA87" s="184">
        <v>38299</v>
      </c>
      <c r="CB87" s="184">
        <v>65967.5</v>
      </c>
      <c r="CC87" s="184">
        <v>15341</v>
      </c>
      <c r="CD87" s="184">
        <v>246572.5</v>
      </c>
      <c r="CE87" s="184">
        <v>38106.5</v>
      </c>
      <c r="CF87" s="184">
        <v>106012.1</v>
      </c>
      <c r="CG87" s="184">
        <v>17240</v>
      </c>
      <c r="CH87" s="184">
        <v>37465</v>
      </c>
      <c r="CI87" s="184">
        <v>64095</v>
      </c>
      <c r="CJ87" s="184">
        <v>32960</v>
      </c>
      <c r="CK87" s="184">
        <v>174157.4</v>
      </c>
      <c r="CL87" s="184">
        <v>6040</v>
      </c>
      <c r="CM87" s="184">
        <v>78794.5</v>
      </c>
    </row>
    <row r="88" spans="1:91" ht="24.6">
      <c r="A88" s="120">
        <v>5</v>
      </c>
      <c r="B88" s="220" t="s">
        <v>804</v>
      </c>
      <c r="C88" s="140" t="s">
        <v>423</v>
      </c>
      <c r="D88" s="184">
        <v>676887.75</v>
      </c>
      <c r="E88" s="184">
        <v>19727</v>
      </c>
      <c r="F88" s="184">
        <v>10555</v>
      </c>
      <c r="G88" s="184">
        <v>38840</v>
      </c>
      <c r="H88" s="184">
        <v>21994.5</v>
      </c>
      <c r="I88" s="184">
        <v>23640</v>
      </c>
      <c r="J88" s="184">
        <v>68196.75</v>
      </c>
      <c r="K88" s="184">
        <v>32864.6</v>
      </c>
      <c r="L88" s="184">
        <v>35889.75</v>
      </c>
      <c r="M88" s="184">
        <v>20301.650000000001</v>
      </c>
      <c r="N88" s="184">
        <v>173370</v>
      </c>
      <c r="O88" s="184"/>
      <c r="P88" s="184">
        <v>769058.5</v>
      </c>
      <c r="Q88" s="184">
        <v>3598.5</v>
      </c>
      <c r="R88" s="184">
        <v>57403</v>
      </c>
      <c r="S88" s="184">
        <v>198781.25</v>
      </c>
      <c r="T88" s="184">
        <v>28227</v>
      </c>
      <c r="U88" s="184">
        <v>34632</v>
      </c>
      <c r="V88" s="184">
        <v>5671.5</v>
      </c>
      <c r="W88" s="184">
        <v>8610</v>
      </c>
      <c r="X88" s="184">
        <v>410132.21</v>
      </c>
      <c r="Y88" s="184">
        <v>12474</v>
      </c>
      <c r="Z88" s="184">
        <v>34683.75</v>
      </c>
      <c r="AA88" s="184">
        <v>3650.61</v>
      </c>
      <c r="AB88" s="184">
        <v>5914</v>
      </c>
      <c r="AC88" s="184"/>
      <c r="AD88" s="184">
        <v>11582</v>
      </c>
      <c r="AE88" s="184"/>
      <c r="AF88" s="184">
        <v>24243.4</v>
      </c>
      <c r="AG88" s="184">
        <v>2371</v>
      </c>
      <c r="AH88" s="184">
        <v>46546.32</v>
      </c>
      <c r="AI88" s="184">
        <v>42069.1</v>
      </c>
      <c r="AJ88" s="184"/>
      <c r="AK88" s="184">
        <v>27820</v>
      </c>
      <c r="AL88" s="184">
        <v>1688422</v>
      </c>
      <c r="AM88" s="184">
        <v>17705</v>
      </c>
      <c r="AN88" s="184">
        <v>41813</v>
      </c>
      <c r="AO88" s="184">
        <v>34491</v>
      </c>
      <c r="AP88" s="184">
        <v>117690.85</v>
      </c>
      <c r="AQ88" s="184">
        <v>1533</v>
      </c>
      <c r="AR88" s="184"/>
      <c r="AS88" s="184">
        <v>355104.75</v>
      </c>
      <c r="AT88" s="184">
        <v>124953.25</v>
      </c>
      <c r="AU88" s="184">
        <v>153166.04</v>
      </c>
      <c r="AV88" s="184">
        <v>51820.45</v>
      </c>
      <c r="AW88" s="184">
        <v>28553</v>
      </c>
      <c r="AX88" s="184">
        <v>11073.5</v>
      </c>
      <c r="AY88" s="184"/>
      <c r="AZ88" s="184"/>
      <c r="BA88" s="184">
        <v>19042</v>
      </c>
      <c r="BB88" s="184">
        <v>426889.25</v>
      </c>
      <c r="BC88" s="184">
        <v>11064</v>
      </c>
      <c r="BD88" s="184">
        <v>1374709.8</v>
      </c>
      <c r="BE88" s="184">
        <v>242068</v>
      </c>
      <c r="BF88" s="184">
        <v>17089</v>
      </c>
      <c r="BG88" s="184">
        <v>6165.5</v>
      </c>
      <c r="BH88" s="184">
        <v>349813.5</v>
      </c>
      <c r="BI88" s="184">
        <v>32754.5</v>
      </c>
      <c r="BJ88" s="184">
        <v>5156</v>
      </c>
      <c r="BK88" s="184">
        <v>14718.5</v>
      </c>
      <c r="BL88" s="184">
        <v>17736</v>
      </c>
      <c r="BM88" s="184">
        <v>312194.5</v>
      </c>
      <c r="BN88" s="184">
        <v>141437</v>
      </c>
      <c r="BO88" s="184">
        <v>24740.25</v>
      </c>
      <c r="BP88" s="184">
        <v>98337</v>
      </c>
      <c r="BQ88" s="184">
        <v>26861.48</v>
      </c>
      <c r="BR88" s="184">
        <v>6417.5</v>
      </c>
      <c r="BS88" s="184">
        <v>1047386.5</v>
      </c>
      <c r="BT88" s="184">
        <v>48006</v>
      </c>
      <c r="BU88" s="184"/>
      <c r="BV88" s="184">
        <v>724174</v>
      </c>
      <c r="BW88" s="184"/>
      <c r="BX88" s="184">
        <v>26416</v>
      </c>
      <c r="BY88" s="184">
        <v>71829.070000000007</v>
      </c>
      <c r="BZ88" s="184"/>
      <c r="CA88" s="184">
        <v>13188</v>
      </c>
      <c r="CB88" s="184">
        <v>18440</v>
      </c>
      <c r="CC88" s="184"/>
      <c r="CD88" s="184">
        <v>109837.75</v>
      </c>
      <c r="CE88" s="184">
        <v>35915.5</v>
      </c>
      <c r="CF88" s="184">
        <v>42052.5</v>
      </c>
      <c r="CG88" s="184">
        <v>6114</v>
      </c>
      <c r="CH88" s="184">
        <v>2728</v>
      </c>
      <c r="CI88" s="184"/>
      <c r="CJ88" s="184">
        <v>4181.5</v>
      </c>
      <c r="CK88" s="184">
        <v>159035</v>
      </c>
      <c r="CL88" s="184">
        <v>21184</v>
      </c>
      <c r="CM88" s="186"/>
    </row>
    <row r="89" spans="1:91" ht="49.2">
      <c r="A89" s="120">
        <v>5</v>
      </c>
      <c r="B89" s="220" t="s">
        <v>805</v>
      </c>
      <c r="C89" s="140" t="s">
        <v>424</v>
      </c>
      <c r="D89" s="184">
        <v>138211.5</v>
      </c>
      <c r="E89" s="184">
        <v>87886</v>
      </c>
      <c r="F89" s="184"/>
      <c r="G89" s="184"/>
      <c r="H89" s="184">
        <v>6381</v>
      </c>
      <c r="I89" s="184">
        <v>199515</v>
      </c>
      <c r="J89" s="184">
        <v>3724.5</v>
      </c>
      <c r="K89" s="184">
        <v>693383</v>
      </c>
      <c r="L89" s="184">
        <v>1782.4</v>
      </c>
      <c r="M89" s="184">
        <v>40466</v>
      </c>
      <c r="N89" s="184">
        <v>354607</v>
      </c>
      <c r="O89" s="184"/>
      <c r="P89" s="184">
        <v>430515.5</v>
      </c>
      <c r="Q89" s="184">
        <v>8351.7000000000007</v>
      </c>
      <c r="R89" s="184">
        <v>437888</v>
      </c>
      <c r="S89" s="184">
        <v>200</v>
      </c>
      <c r="T89" s="184">
        <v>21527.75</v>
      </c>
      <c r="U89" s="184">
        <v>4562</v>
      </c>
      <c r="V89" s="184">
        <v>15361.5</v>
      </c>
      <c r="W89" s="184"/>
      <c r="X89" s="184">
        <v>159521</v>
      </c>
      <c r="Y89" s="184"/>
      <c r="Z89" s="184">
        <v>40775.75</v>
      </c>
      <c r="AA89" s="184">
        <v>2982</v>
      </c>
      <c r="AB89" s="184">
        <v>2530.5</v>
      </c>
      <c r="AC89" s="184">
        <v>12402</v>
      </c>
      <c r="AD89" s="184"/>
      <c r="AE89" s="184"/>
      <c r="AF89" s="184"/>
      <c r="AG89" s="184">
        <v>8598.5</v>
      </c>
      <c r="AH89" s="184"/>
      <c r="AI89" s="184">
        <v>290740</v>
      </c>
      <c r="AJ89" s="184"/>
      <c r="AK89" s="184">
        <v>4816</v>
      </c>
      <c r="AL89" s="184">
        <v>3256585.25</v>
      </c>
      <c r="AM89" s="184">
        <v>105008</v>
      </c>
      <c r="AN89" s="184">
        <v>13448</v>
      </c>
      <c r="AO89" s="184">
        <v>3216</v>
      </c>
      <c r="AP89" s="184">
        <v>43547.199999999997</v>
      </c>
      <c r="AQ89" s="184"/>
      <c r="AR89" s="184"/>
      <c r="AS89" s="184">
        <v>1247518</v>
      </c>
      <c r="AT89" s="184">
        <v>11426.5</v>
      </c>
      <c r="AU89" s="184">
        <v>376330.02</v>
      </c>
      <c r="AV89" s="184">
        <v>173955.19</v>
      </c>
      <c r="AW89" s="184"/>
      <c r="AX89" s="184">
        <v>8810.5</v>
      </c>
      <c r="AY89" s="184">
        <v>197633</v>
      </c>
      <c r="AZ89" s="184"/>
      <c r="BA89" s="184">
        <v>1060</v>
      </c>
      <c r="BB89" s="184">
        <v>1480346</v>
      </c>
      <c r="BC89" s="184"/>
      <c r="BD89" s="184">
        <v>162829.25</v>
      </c>
      <c r="BE89" s="184">
        <v>6000</v>
      </c>
      <c r="BF89" s="184"/>
      <c r="BG89" s="184">
        <v>192769</v>
      </c>
      <c r="BH89" s="184">
        <v>665292</v>
      </c>
      <c r="BI89" s="184">
        <v>15891</v>
      </c>
      <c r="BJ89" s="184"/>
      <c r="BK89" s="184"/>
      <c r="BL89" s="184">
        <v>40016</v>
      </c>
      <c r="BM89" s="184">
        <v>216007.5</v>
      </c>
      <c r="BN89" s="184"/>
      <c r="BO89" s="184">
        <v>185733.09</v>
      </c>
      <c r="BP89" s="184">
        <v>15613.5</v>
      </c>
      <c r="BQ89" s="184"/>
      <c r="BR89" s="184"/>
      <c r="BS89" s="186">
        <v>992746.5</v>
      </c>
      <c r="BT89" s="184">
        <v>8378</v>
      </c>
      <c r="BU89" s="184"/>
      <c r="BV89" s="184">
        <v>138589</v>
      </c>
      <c r="BW89" s="184"/>
      <c r="BX89" s="184">
        <v>14809</v>
      </c>
      <c r="BY89" s="184">
        <v>30409.5</v>
      </c>
      <c r="BZ89" s="184">
        <v>17218.25</v>
      </c>
      <c r="CA89" s="184">
        <v>16038</v>
      </c>
      <c r="CB89" s="184"/>
      <c r="CC89" s="184">
        <v>129129.60000000001</v>
      </c>
      <c r="CD89" s="184">
        <v>533469.75</v>
      </c>
      <c r="CE89" s="184">
        <v>8725</v>
      </c>
      <c r="CF89" s="184">
        <v>566179</v>
      </c>
      <c r="CG89" s="184"/>
      <c r="CH89" s="184"/>
      <c r="CI89" s="184">
        <v>4921.25</v>
      </c>
      <c r="CJ89" s="184">
        <v>14005</v>
      </c>
      <c r="CK89" s="184">
        <v>28472</v>
      </c>
      <c r="CL89" s="184"/>
      <c r="CM89" s="184"/>
    </row>
    <row r="90" spans="1:91" ht="24.6">
      <c r="A90" s="120">
        <v>5</v>
      </c>
      <c r="B90" s="220" t="s">
        <v>806</v>
      </c>
      <c r="C90" s="140" t="s">
        <v>425</v>
      </c>
      <c r="D90" s="184"/>
      <c r="E90" s="184"/>
      <c r="F90" s="184"/>
      <c r="G90" s="184"/>
      <c r="H90" s="184"/>
      <c r="I90" s="184">
        <v>0</v>
      </c>
      <c r="J90" s="184"/>
      <c r="K90" s="184"/>
      <c r="L90" s="184"/>
      <c r="M90" s="184"/>
      <c r="N90" s="184"/>
      <c r="O90" s="184"/>
      <c r="P90" s="184">
        <v>8892</v>
      </c>
      <c r="Q90" s="184"/>
      <c r="R90" s="184"/>
      <c r="S90" s="184"/>
      <c r="T90" s="184"/>
      <c r="U90" s="184"/>
      <c r="V90" s="184"/>
      <c r="W90" s="184"/>
      <c r="X90" s="184">
        <v>1136352.5</v>
      </c>
      <c r="Y90" s="184">
        <v>44846.400000000001</v>
      </c>
      <c r="Z90" s="184"/>
      <c r="AA90" s="184"/>
      <c r="AB90" s="184"/>
      <c r="AC90" s="184"/>
      <c r="AD90" s="184">
        <v>36884.400000000001</v>
      </c>
      <c r="AE90" s="184"/>
      <c r="AF90" s="184"/>
      <c r="AG90" s="184"/>
      <c r="AH90" s="184"/>
      <c r="AI90" s="184"/>
      <c r="AJ90" s="184"/>
      <c r="AK90" s="184"/>
      <c r="AL90" s="184">
        <v>8303504.3499999996</v>
      </c>
      <c r="AM90" s="184"/>
      <c r="AN90" s="184"/>
      <c r="AO90" s="184"/>
      <c r="AP90" s="184">
        <v>288166.5</v>
      </c>
      <c r="AQ90" s="184"/>
      <c r="AR90" s="184"/>
      <c r="AS90" s="184">
        <v>296530</v>
      </c>
      <c r="AT90" s="184"/>
      <c r="AU90" s="184"/>
      <c r="AV90" s="184"/>
      <c r="AW90" s="184"/>
      <c r="AX90" s="184"/>
      <c r="AY90" s="184"/>
      <c r="AZ90" s="184"/>
      <c r="BA90" s="184"/>
      <c r="BB90" s="184">
        <v>57090</v>
      </c>
      <c r="BC90" s="184"/>
      <c r="BD90" s="184">
        <v>5738804.4000000004</v>
      </c>
      <c r="BE90" s="184"/>
      <c r="BF90" s="184"/>
      <c r="BG90" s="184"/>
      <c r="BH90" s="184">
        <v>190482</v>
      </c>
      <c r="BI90" s="184"/>
      <c r="BJ90" s="184"/>
      <c r="BK90" s="184"/>
      <c r="BL90" s="184"/>
      <c r="BM90" s="184">
        <v>418800</v>
      </c>
      <c r="BN90" s="184"/>
      <c r="BO90" s="184"/>
      <c r="BP90" s="184"/>
      <c r="BQ90" s="184"/>
      <c r="BR90" s="184"/>
      <c r="BS90" s="184">
        <v>5606400.6200000001</v>
      </c>
      <c r="BT90" s="184"/>
      <c r="BU90" s="184"/>
      <c r="BV90" s="184">
        <v>127525</v>
      </c>
      <c r="BW90" s="184"/>
      <c r="BX90" s="184"/>
      <c r="BY90" s="184"/>
      <c r="BZ90" s="184"/>
      <c r="CA90" s="184"/>
      <c r="CB90" s="184"/>
      <c r="CC90" s="184"/>
      <c r="CD90" s="184">
        <v>93950</v>
      </c>
      <c r="CE90" s="184"/>
      <c r="CF90" s="184">
        <v>2500</v>
      </c>
      <c r="CG90" s="184"/>
      <c r="CH90" s="184"/>
      <c r="CI90" s="184">
        <v>19631</v>
      </c>
      <c r="CJ90" s="184">
        <v>9363</v>
      </c>
      <c r="CK90" s="184"/>
      <c r="CL90" s="184"/>
      <c r="CM90" s="184"/>
    </row>
    <row r="91" spans="1:91" ht="49.2">
      <c r="A91" s="120">
        <v>5</v>
      </c>
      <c r="B91" s="220" t="s">
        <v>807</v>
      </c>
      <c r="C91" s="140" t="s">
        <v>426</v>
      </c>
      <c r="D91" s="184">
        <v>-7138217.0499999998</v>
      </c>
      <c r="E91" s="184">
        <v>-172426</v>
      </c>
      <c r="F91" s="184">
        <v>-281979.69</v>
      </c>
      <c r="G91" s="184">
        <v>-477136.15</v>
      </c>
      <c r="H91" s="184">
        <v>-175075.16</v>
      </c>
      <c r="I91" s="184">
        <v>-123768.39</v>
      </c>
      <c r="J91" s="184">
        <v>-385193.19</v>
      </c>
      <c r="K91" s="184">
        <v>-488602.67</v>
      </c>
      <c r="L91" s="184">
        <v>-200043.12</v>
      </c>
      <c r="M91" s="184">
        <v>-421766.76</v>
      </c>
      <c r="N91" s="184">
        <v>-1002694.45</v>
      </c>
      <c r="O91" s="184">
        <v>-69988.31</v>
      </c>
      <c r="P91" s="184">
        <v>-1677333.2</v>
      </c>
      <c r="Q91" s="184">
        <v>-349081.82</v>
      </c>
      <c r="R91" s="184">
        <v>-189584.19</v>
      </c>
      <c r="S91" s="184">
        <v>-437218.58</v>
      </c>
      <c r="T91" s="184">
        <v>-359176.21</v>
      </c>
      <c r="U91" s="184">
        <v>-275861.46000000002</v>
      </c>
      <c r="V91" s="184">
        <v>-176883.52</v>
      </c>
      <c r="W91" s="184">
        <v>-125801.84</v>
      </c>
      <c r="X91" s="184">
        <v>-4855163.5199999996</v>
      </c>
      <c r="Y91" s="184">
        <v>-27953</v>
      </c>
      <c r="Z91" s="184">
        <v>-255996.19</v>
      </c>
      <c r="AA91" s="184">
        <v>-221039.42</v>
      </c>
      <c r="AB91" s="184">
        <v>-23511.25</v>
      </c>
      <c r="AC91" s="184">
        <v>-162175.74</v>
      </c>
      <c r="AD91" s="184">
        <v>-176936.66</v>
      </c>
      <c r="AE91" s="184">
        <v>-291884</v>
      </c>
      <c r="AF91" s="184">
        <v>-25323.200000000001</v>
      </c>
      <c r="AG91" s="184">
        <v>-107338.46</v>
      </c>
      <c r="AH91" s="184">
        <v>-187505.61</v>
      </c>
      <c r="AI91" s="184">
        <v>-346932.82</v>
      </c>
      <c r="AJ91" s="184">
        <v>-130750.91</v>
      </c>
      <c r="AK91" s="184">
        <v>-169078.95</v>
      </c>
      <c r="AL91" s="184">
        <v>-7169030.1600000001</v>
      </c>
      <c r="AM91" s="184">
        <v>-374628.17</v>
      </c>
      <c r="AN91" s="184">
        <v>-200368.89</v>
      </c>
      <c r="AO91" s="184">
        <v>-681532.66</v>
      </c>
      <c r="AP91" s="184">
        <v>-527732.39</v>
      </c>
      <c r="AQ91" s="184">
        <v>-221735.71</v>
      </c>
      <c r="AR91" s="184">
        <v>-103992.43</v>
      </c>
      <c r="AS91" s="184">
        <v>-115644.98</v>
      </c>
      <c r="AT91" s="184">
        <v>-419145.34</v>
      </c>
      <c r="AU91" s="184">
        <v>-287503.56</v>
      </c>
      <c r="AV91" s="184">
        <v>-505407.52</v>
      </c>
      <c r="AW91" s="184">
        <v>-121680.55</v>
      </c>
      <c r="AX91" s="184">
        <v>-227448.3</v>
      </c>
      <c r="AY91" s="184">
        <v>-121062.12</v>
      </c>
      <c r="AZ91" s="184">
        <v>-243237.22</v>
      </c>
      <c r="BA91" s="184">
        <v>-212822.86</v>
      </c>
      <c r="BB91" s="184">
        <v>-1810945.4</v>
      </c>
      <c r="BC91" s="184">
        <v>-166907.49</v>
      </c>
      <c r="BD91" s="184">
        <v>-7955015.6799999997</v>
      </c>
      <c r="BE91" s="184">
        <v>-846217.03</v>
      </c>
      <c r="BF91" s="184">
        <v>-297870.53000000003</v>
      </c>
      <c r="BG91" s="184">
        <v>-156514.59</v>
      </c>
      <c r="BH91" s="184">
        <v>-1439753.93</v>
      </c>
      <c r="BI91" s="184">
        <v>-173053.83</v>
      </c>
      <c r="BJ91" s="184">
        <v>-82844.47</v>
      </c>
      <c r="BK91" s="184">
        <v>-230575.85</v>
      </c>
      <c r="BL91" s="184">
        <v>-312457.08</v>
      </c>
      <c r="BM91" s="184">
        <v>-3982898.55</v>
      </c>
      <c r="BN91" s="184">
        <v>-640472.75</v>
      </c>
      <c r="BO91" s="184">
        <v>-226970.97</v>
      </c>
      <c r="BP91" s="184">
        <v>-385357.07</v>
      </c>
      <c r="BQ91" s="184">
        <v>-271727.75</v>
      </c>
      <c r="BR91" s="184">
        <v>-272294.45</v>
      </c>
      <c r="BS91" s="184">
        <v>-19544915.870000001</v>
      </c>
      <c r="BT91" s="184">
        <v>-599974</v>
      </c>
      <c r="BU91" s="184">
        <v>-225698.54</v>
      </c>
      <c r="BV91" s="184">
        <v>-2125465.84</v>
      </c>
      <c r="BW91" s="184">
        <v>-124568</v>
      </c>
      <c r="BX91" s="184">
        <v>-144667.5</v>
      </c>
      <c r="BY91" s="184">
        <v>-1042463.35</v>
      </c>
      <c r="BZ91" s="184">
        <v>-84644.45</v>
      </c>
      <c r="CA91" s="184">
        <v>-253406</v>
      </c>
      <c r="CB91" s="184">
        <v>-283522</v>
      </c>
      <c r="CC91" s="184">
        <v>-430412.34</v>
      </c>
      <c r="CD91" s="186">
        <v>-645661</v>
      </c>
      <c r="CE91" s="184">
        <v>-161148.20000000001</v>
      </c>
      <c r="CF91" s="184">
        <v>-334656.13</v>
      </c>
      <c r="CG91" s="184">
        <v>-140307</v>
      </c>
      <c r="CH91" s="184">
        <v>-149562</v>
      </c>
      <c r="CI91" s="184">
        <v>-97924.800000000003</v>
      </c>
      <c r="CJ91" s="184">
        <v>-70560</v>
      </c>
      <c r="CK91" s="184">
        <v>-1027982.35</v>
      </c>
      <c r="CL91" s="184">
        <v>-114103.4</v>
      </c>
      <c r="CM91" s="184">
        <v>-143063.75</v>
      </c>
    </row>
    <row r="92" spans="1:91" ht="49.2">
      <c r="A92" s="120">
        <v>5</v>
      </c>
      <c r="B92" s="220" t="s">
        <v>808</v>
      </c>
      <c r="C92" s="140" t="s">
        <v>427</v>
      </c>
      <c r="D92" s="184">
        <v>-4718876.42</v>
      </c>
      <c r="E92" s="184">
        <v>-80832.12</v>
      </c>
      <c r="F92" s="184">
        <v>-42398.57</v>
      </c>
      <c r="G92" s="184">
        <v>-124767.34</v>
      </c>
      <c r="H92" s="184">
        <v>-17684.560000000001</v>
      </c>
      <c r="I92" s="184">
        <v>-25619.599999999999</v>
      </c>
      <c r="J92" s="184">
        <v>-155759.85999999999</v>
      </c>
      <c r="K92" s="184">
        <v>-168976.47</v>
      </c>
      <c r="L92" s="184">
        <v>-106290.24000000001</v>
      </c>
      <c r="M92" s="184">
        <v>-59881.48</v>
      </c>
      <c r="N92" s="184">
        <v>-517086.07</v>
      </c>
      <c r="O92" s="184"/>
      <c r="P92" s="184">
        <v>-996583.06</v>
      </c>
      <c r="Q92" s="184">
        <v>-66354.28</v>
      </c>
      <c r="R92" s="184">
        <v>-75710.570000000007</v>
      </c>
      <c r="S92" s="184">
        <v>-595098.85</v>
      </c>
      <c r="T92" s="184">
        <v>-20850.04</v>
      </c>
      <c r="U92" s="184">
        <v>-37836.720000000001</v>
      </c>
      <c r="V92" s="184">
        <v>-97.53</v>
      </c>
      <c r="W92" s="184">
        <v>-3647.77</v>
      </c>
      <c r="X92" s="184">
        <v>-4329096.17</v>
      </c>
      <c r="Y92" s="184">
        <v>-923.25</v>
      </c>
      <c r="Z92" s="184">
        <v>-30312.5</v>
      </c>
      <c r="AA92" s="184">
        <v>-21269.05</v>
      </c>
      <c r="AB92" s="184">
        <v>-60567.75</v>
      </c>
      <c r="AC92" s="184">
        <v>-8356.5</v>
      </c>
      <c r="AD92" s="184">
        <v>-23303.63</v>
      </c>
      <c r="AE92" s="184">
        <v>-65266</v>
      </c>
      <c r="AF92" s="184">
        <v>-35060.300000000003</v>
      </c>
      <c r="AG92" s="184">
        <v>12400.09</v>
      </c>
      <c r="AH92" s="184">
        <v>-96884.74</v>
      </c>
      <c r="AI92" s="184">
        <v>-41634.300000000003</v>
      </c>
      <c r="AJ92" s="184">
        <v>0</v>
      </c>
      <c r="AK92" s="184">
        <v>-28862.5</v>
      </c>
      <c r="AL92" s="184">
        <v>-1241899.95</v>
      </c>
      <c r="AM92" s="184"/>
      <c r="AN92" s="184"/>
      <c r="AO92" s="184">
        <v>-92979.63</v>
      </c>
      <c r="AP92" s="184">
        <v>-353258.5</v>
      </c>
      <c r="AQ92" s="184">
        <v>-2078.5</v>
      </c>
      <c r="AR92" s="184">
        <v>-4372.04</v>
      </c>
      <c r="AS92" s="184">
        <v>-758889.33</v>
      </c>
      <c r="AT92" s="184">
        <v>-8834.41</v>
      </c>
      <c r="AU92" s="184">
        <v>-72828.33</v>
      </c>
      <c r="AV92" s="184">
        <v>-94268.94</v>
      </c>
      <c r="AW92" s="184">
        <v>-45332.68</v>
      </c>
      <c r="AX92" s="184">
        <v>-30462.54</v>
      </c>
      <c r="AY92" s="184"/>
      <c r="AZ92" s="184">
        <v>-61035.63</v>
      </c>
      <c r="BA92" s="184"/>
      <c r="BB92" s="184">
        <v>-1412193.86</v>
      </c>
      <c r="BC92" s="184">
        <v>-7529.66</v>
      </c>
      <c r="BD92" s="184">
        <v>-5421072.2699999996</v>
      </c>
      <c r="BE92" s="184">
        <v>-815332.44</v>
      </c>
      <c r="BF92" s="184">
        <v>-102028.92</v>
      </c>
      <c r="BG92" s="184">
        <v>-11423.06</v>
      </c>
      <c r="BH92" s="184">
        <v>-1912454.88</v>
      </c>
      <c r="BI92" s="184">
        <v>-110512.13</v>
      </c>
      <c r="BJ92" s="184">
        <v>-27643.87</v>
      </c>
      <c r="BK92" s="184">
        <v>-67411.59</v>
      </c>
      <c r="BL92" s="184">
        <v>-85820.75</v>
      </c>
      <c r="BM92" s="184">
        <v>-1645311.5</v>
      </c>
      <c r="BN92" s="184">
        <v>-29547.5</v>
      </c>
      <c r="BO92" s="184">
        <v>-96928.320000000007</v>
      </c>
      <c r="BP92" s="184">
        <v>-176358.5</v>
      </c>
      <c r="BQ92" s="184">
        <v>-10706.23</v>
      </c>
      <c r="BR92" s="184">
        <v>-45745.5</v>
      </c>
      <c r="BS92" s="184">
        <v>-25172677.920000002</v>
      </c>
      <c r="BT92" s="184">
        <v>-113711.5</v>
      </c>
      <c r="BU92" s="184">
        <v>-78862.12</v>
      </c>
      <c r="BV92" s="184">
        <v>-2803962.85</v>
      </c>
      <c r="BW92" s="184"/>
      <c r="BX92" s="184">
        <v>-20673</v>
      </c>
      <c r="BY92" s="184">
        <v>-308025.51</v>
      </c>
      <c r="BZ92" s="184">
        <v>-55638.25</v>
      </c>
      <c r="CA92" s="184">
        <v>-72583</v>
      </c>
      <c r="CB92" s="184">
        <v>-89748</v>
      </c>
      <c r="CC92" s="184">
        <v>-163048.01</v>
      </c>
      <c r="CD92" s="184">
        <v>-590417.25</v>
      </c>
      <c r="CE92" s="184">
        <v>56826.879999999997</v>
      </c>
      <c r="CF92" s="184">
        <v>-184912</v>
      </c>
      <c r="CG92" s="184"/>
      <c r="CH92" s="184">
        <v>-93920.35</v>
      </c>
      <c r="CI92" s="184">
        <v>-63387.5</v>
      </c>
      <c r="CJ92" s="184">
        <v>-26964</v>
      </c>
      <c r="CK92" s="184">
        <v>-987771.18</v>
      </c>
      <c r="CL92" s="184">
        <v>-52712.46</v>
      </c>
      <c r="CM92" s="184">
        <v>-32618</v>
      </c>
    </row>
    <row r="93" spans="1:91" ht="49.2">
      <c r="A93" s="120">
        <v>5</v>
      </c>
      <c r="B93" s="220" t="s">
        <v>809</v>
      </c>
      <c r="C93" s="140" t="s">
        <v>428</v>
      </c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>
        <v>-2100</v>
      </c>
      <c r="R93" s="184"/>
      <c r="S93" s="184"/>
      <c r="T93" s="184"/>
      <c r="U93" s="184"/>
      <c r="V93" s="184"/>
      <c r="W93" s="184">
        <v>-156</v>
      </c>
      <c r="X93" s="184"/>
      <c r="Y93" s="184"/>
      <c r="Z93" s="184"/>
      <c r="AA93" s="184"/>
      <c r="AB93" s="184"/>
      <c r="AC93" s="184"/>
      <c r="AD93" s="184">
        <v>0</v>
      </c>
      <c r="AE93" s="184"/>
      <c r="AF93" s="184"/>
      <c r="AG93" s="184">
        <v>-27463.84</v>
      </c>
      <c r="AH93" s="184"/>
      <c r="AI93" s="184"/>
      <c r="AJ93" s="184"/>
      <c r="AK93" s="184">
        <v>-126219.51</v>
      </c>
      <c r="AL93" s="184">
        <v>-18016.75</v>
      </c>
      <c r="AM93" s="184"/>
      <c r="AN93" s="184"/>
      <c r="AO93" s="184"/>
      <c r="AP93" s="184"/>
      <c r="AQ93" s="184"/>
      <c r="AR93" s="184"/>
      <c r="AS93" s="184"/>
      <c r="AT93" s="184"/>
      <c r="AU93" s="184">
        <v>-22586.1</v>
      </c>
      <c r="AV93" s="184"/>
      <c r="AW93" s="184">
        <v>-110</v>
      </c>
      <c r="AX93" s="184">
        <v>-14000.39</v>
      </c>
      <c r="AY93" s="184"/>
      <c r="AZ93" s="184"/>
      <c r="BA93" s="184"/>
      <c r="BB93" s="184"/>
      <c r="BC93" s="184"/>
      <c r="BD93" s="184">
        <v>-1114209.3999999999</v>
      </c>
      <c r="BE93" s="184">
        <v>-686.25</v>
      </c>
      <c r="BF93" s="184"/>
      <c r="BG93" s="184">
        <v>-750</v>
      </c>
      <c r="BH93" s="184"/>
      <c r="BI93" s="184">
        <v>-47162.54</v>
      </c>
      <c r="BJ93" s="184"/>
      <c r="BK93" s="184">
        <v>-997</v>
      </c>
      <c r="BL93" s="184">
        <v>-50</v>
      </c>
      <c r="BM93" s="184"/>
      <c r="BN93" s="184"/>
      <c r="BO93" s="184"/>
      <c r="BP93" s="184"/>
      <c r="BQ93" s="184"/>
      <c r="BR93" s="184"/>
      <c r="BS93" s="184">
        <v>-193961.8</v>
      </c>
      <c r="BT93" s="184"/>
      <c r="BU93" s="184"/>
      <c r="BV93" s="184">
        <v>-1500</v>
      </c>
      <c r="BW93" s="184"/>
      <c r="BX93" s="184"/>
      <c r="BY93" s="184"/>
      <c r="BZ93" s="184"/>
      <c r="CA93" s="184"/>
      <c r="CB93" s="184">
        <v>-1681</v>
      </c>
      <c r="CC93" s="184"/>
      <c r="CD93" s="184"/>
      <c r="CE93" s="184"/>
      <c r="CF93" s="184"/>
      <c r="CG93" s="184"/>
      <c r="CH93" s="184"/>
      <c r="CI93" s="184"/>
      <c r="CJ93" s="184"/>
      <c r="CK93" s="184"/>
      <c r="CL93" s="184"/>
      <c r="CM93" s="184"/>
    </row>
    <row r="94" spans="1:91" ht="49.2">
      <c r="A94" s="120">
        <v>5</v>
      </c>
      <c r="B94" s="220" t="s">
        <v>810</v>
      </c>
      <c r="C94" s="140" t="s">
        <v>1344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>
        <v>10139</v>
      </c>
      <c r="P94" s="184"/>
      <c r="Q94" s="184"/>
      <c r="R94" s="184"/>
      <c r="S94" s="184">
        <v>102455.9</v>
      </c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>
        <v>21201</v>
      </c>
      <c r="AE94" s="184"/>
      <c r="AF94" s="184"/>
      <c r="AG94" s="184"/>
      <c r="AH94" s="184">
        <v>37226</v>
      </c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>
        <v>29802</v>
      </c>
      <c r="AU94" s="184">
        <v>3634.65</v>
      </c>
      <c r="AV94" s="184"/>
      <c r="AW94" s="184"/>
      <c r="AX94" s="184">
        <v>31578.69</v>
      </c>
      <c r="AY94" s="184"/>
      <c r="AZ94" s="184"/>
      <c r="BA94" s="184">
        <v>114</v>
      </c>
      <c r="BB94" s="184"/>
      <c r="BC94" s="184"/>
      <c r="BD94" s="184"/>
      <c r="BE94" s="184"/>
      <c r="BF94" s="184"/>
      <c r="BG94" s="184"/>
      <c r="BH94" s="184"/>
      <c r="BI94" s="184">
        <v>28611.06</v>
      </c>
      <c r="BJ94" s="184"/>
      <c r="BK94" s="184">
        <v>5264.16</v>
      </c>
      <c r="BL94" s="184"/>
      <c r="BM94" s="184"/>
      <c r="BN94" s="184"/>
      <c r="BO94" s="184"/>
      <c r="BP94" s="184"/>
      <c r="BQ94" s="184"/>
      <c r="BR94" s="184"/>
      <c r="BS94" s="186">
        <v>362</v>
      </c>
      <c r="BT94" s="184"/>
      <c r="BU94" s="184"/>
      <c r="BV94" s="186">
        <v>750</v>
      </c>
      <c r="BW94" s="184"/>
      <c r="BX94" s="184"/>
      <c r="BY94" s="184"/>
      <c r="BZ94" s="184"/>
      <c r="CA94" s="184"/>
      <c r="CB94" s="184">
        <v>1</v>
      </c>
      <c r="CC94" s="186">
        <v>59688</v>
      </c>
      <c r="CD94" s="186">
        <v>1125</v>
      </c>
      <c r="CE94" s="184"/>
      <c r="CF94" s="184"/>
      <c r="CG94" s="184"/>
      <c r="CH94" s="184"/>
      <c r="CI94" s="184">
        <v>61126.55</v>
      </c>
      <c r="CJ94" s="184"/>
      <c r="CK94" s="186"/>
      <c r="CL94" s="184">
        <v>3915</v>
      </c>
      <c r="CM94" s="184"/>
    </row>
    <row r="95" spans="1:91" ht="24.6">
      <c r="A95" s="120">
        <v>5</v>
      </c>
      <c r="B95" s="220" t="s">
        <v>811</v>
      </c>
      <c r="C95" s="140" t="s">
        <v>429</v>
      </c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>
        <v>805416.8</v>
      </c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>
        <v>24804</v>
      </c>
      <c r="AI95" s="184"/>
      <c r="AJ95" s="184"/>
      <c r="AK95" s="184"/>
      <c r="AL95" s="184">
        <v>106000</v>
      </c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>
        <v>18971.73</v>
      </c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>
        <v>250771</v>
      </c>
      <c r="BN95" s="184"/>
      <c r="BO95" s="184"/>
      <c r="BP95" s="184"/>
      <c r="BQ95" s="184"/>
      <c r="BR95" s="184"/>
      <c r="BS95" s="186"/>
      <c r="BT95" s="184"/>
      <c r="BU95" s="184"/>
      <c r="BV95" s="186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</row>
    <row r="96" spans="1:91" ht="24.6">
      <c r="A96" s="120">
        <v>5</v>
      </c>
      <c r="B96" s="220" t="s">
        <v>812</v>
      </c>
      <c r="C96" s="140" t="s">
        <v>430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  <c r="AX96" s="184"/>
      <c r="AY96" s="184"/>
      <c r="AZ96" s="184"/>
      <c r="BA96" s="184"/>
      <c r="BB96" s="184">
        <v>844620.73</v>
      </c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6"/>
      <c r="BT96" s="184"/>
      <c r="BU96" s="184"/>
      <c r="BV96" s="186"/>
      <c r="BW96" s="184"/>
      <c r="BX96" s="184"/>
      <c r="BY96" s="184"/>
      <c r="BZ96" s="184"/>
      <c r="CA96" s="184"/>
      <c r="CB96" s="184"/>
      <c r="CC96" s="186"/>
      <c r="CD96" s="184"/>
      <c r="CE96" s="184"/>
      <c r="CF96" s="184"/>
      <c r="CG96" s="184"/>
      <c r="CH96" s="184"/>
      <c r="CI96" s="184"/>
      <c r="CJ96" s="184"/>
      <c r="CK96" s="186">
        <v>199740.66</v>
      </c>
      <c r="CL96" s="184"/>
      <c r="CM96" s="184"/>
    </row>
    <row r="97" spans="1:91" ht="24.6">
      <c r="A97" s="120">
        <v>10</v>
      </c>
      <c r="B97" s="220" t="s">
        <v>813</v>
      </c>
      <c r="C97" s="140" t="s">
        <v>431</v>
      </c>
      <c r="D97" s="184"/>
      <c r="E97" s="184"/>
      <c r="F97" s="184"/>
      <c r="G97" s="184">
        <v>727.2</v>
      </c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  <c r="BI97" s="184"/>
      <c r="BJ97" s="184"/>
      <c r="BK97" s="184"/>
      <c r="BL97" s="184"/>
      <c r="BM97" s="184"/>
      <c r="BN97" s="184"/>
      <c r="BO97" s="184"/>
      <c r="BP97" s="184"/>
      <c r="BQ97" s="184"/>
      <c r="BR97" s="184"/>
      <c r="BS97" s="184"/>
      <c r="BT97" s="184"/>
      <c r="BU97" s="184"/>
      <c r="BV97" s="184"/>
      <c r="BW97" s="184"/>
      <c r="BX97" s="184"/>
      <c r="BY97" s="184"/>
      <c r="BZ97" s="184"/>
      <c r="CA97" s="184"/>
      <c r="CB97" s="184"/>
      <c r="CC97" s="184"/>
      <c r="CD97" s="184"/>
      <c r="CE97" s="184"/>
      <c r="CF97" s="184"/>
      <c r="CG97" s="184"/>
      <c r="CH97" s="184"/>
      <c r="CI97" s="184"/>
      <c r="CJ97" s="184"/>
      <c r="CK97" s="184"/>
      <c r="CL97" s="184"/>
      <c r="CM97" s="184"/>
    </row>
    <row r="98" spans="1:91" ht="24.6">
      <c r="A98" s="120">
        <v>10</v>
      </c>
      <c r="B98" s="220" t="s">
        <v>814</v>
      </c>
      <c r="C98" s="140" t="s">
        <v>432</v>
      </c>
      <c r="D98" s="184">
        <v>48590</v>
      </c>
      <c r="E98" s="184">
        <v>12663</v>
      </c>
      <c r="F98" s="184">
        <v>49830</v>
      </c>
      <c r="G98" s="184">
        <v>44692</v>
      </c>
      <c r="H98" s="184">
        <v>9780</v>
      </c>
      <c r="I98" s="184">
        <v>36033</v>
      </c>
      <c r="J98" s="184">
        <v>29840</v>
      </c>
      <c r="K98" s="184">
        <v>31517</v>
      </c>
      <c r="L98" s="184">
        <v>4342.79</v>
      </c>
      <c r="M98" s="184">
        <v>16847</v>
      </c>
      <c r="N98" s="184">
        <v>46738</v>
      </c>
      <c r="O98" s="184">
        <v>2964.25</v>
      </c>
      <c r="P98" s="184">
        <v>52316.42</v>
      </c>
      <c r="Q98" s="184">
        <v>17988.400000000001</v>
      </c>
      <c r="R98" s="184">
        <v>4029.5</v>
      </c>
      <c r="S98" s="184">
        <v>30160</v>
      </c>
      <c r="T98" s="184">
        <v>13427</v>
      </c>
      <c r="U98" s="184">
        <v>16496.5</v>
      </c>
      <c r="V98" s="184">
        <v>11906.5</v>
      </c>
      <c r="W98" s="184">
        <v>52203.5</v>
      </c>
      <c r="X98" s="184">
        <v>129768.25</v>
      </c>
      <c r="Y98" s="184">
        <v>6507.75</v>
      </c>
      <c r="Z98" s="184">
        <v>51780</v>
      </c>
      <c r="AA98" s="184">
        <v>53160</v>
      </c>
      <c r="AB98" s="184">
        <v>4431</v>
      </c>
      <c r="AC98" s="184">
        <v>22870</v>
      </c>
      <c r="AD98" s="184">
        <v>4434</v>
      </c>
      <c r="AE98" s="184">
        <v>80823</v>
      </c>
      <c r="AF98" s="184">
        <v>6741</v>
      </c>
      <c r="AG98" s="184">
        <v>1837.91</v>
      </c>
      <c r="AH98" s="184">
        <v>5095.05</v>
      </c>
      <c r="AI98" s="184">
        <v>11949</v>
      </c>
      <c r="AJ98" s="184">
        <v>7928</v>
      </c>
      <c r="AK98" s="184">
        <v>2191</v>
      </c>
      <c r="AL98" s="184">
        <v>40355.5</v>
      </c>
      <c r="AM98" s="184">
        <v>761</v>
      </c>
      <c r="AN98" s="184">
        <v>890</v>
      </c>
      <c r="AO98" s="184">
        <v>24671</v>
      </c>
      <c r="AP98" s="184">
        <v>8224</v>
      </c>
      <c r="AQ98" s="184">
        <v>8347.5</v>
      </c>
      <c r="AR98" s="184">
        <v>50</v>
      </c>
      <c r="AS98" s="184">
        <v>14574</v>
      </c>
      <c r="AT98" s="184">
        <v>836</v>
      </c>
      <c r="AU98" s="184">
        <v>18778.04</v>
      </c>
      <c r="AV98" s="184">
        <v>6120</v>
      </c>
      <c r="AW98" s="184">
        <v>789</v>
      </c>
      <c r="AX98" s="184">
        <v>725</v>
      </c>
      <c r="AY98" s="184">
        <v>3296.75</v>
      </c>
      <c r="AZ98" s="184">
        <v>1995</v>
      </c>
      <c r="BA98" s="184">
        <v>2030</v>
      </c>
      <c r="BB98" s="184">
        <v>27650.75</v>
      </c>
      <c r="BC98" s="184">
        <v>615</v>
      </c>
      <c r="BD98" s="184">
        <v>96291.75</v>
      </c>
      <c r="BE98" s="184">
        <v>35107</v>
      </c>
      <c r="BF98" s="184">
        <v>42803</v>
      </c>
      <c r="BG98" s="184">
        <v>17220</v>
      </c>
      <c r="BH98" s="184">
        <v>45146.29</v>
      </c>
      <c r="BI98" s="184"/>
      <c r="BJ98" s="184"/>
      <c r="BK98" s="184"/>
      <c r="BL98" s="184"/>
      <c r="BM98" s="184">
        <v>47425.25</v>
      </c>
      <c r="BN98" s="184">
        <v>35199</v>
      </c>
      <c r="BO98" s="184">
        <v>1688.25</v>
      </c>
      <c r="BP98" s="184">
        <v>9960.5</v>
      </c>
      <c r="BQ98" s="184">
        <v>18754.5</v>
      </c>
      <c r="BR98" s="184">
        <v>3914</v>
      </c>
      <c r="BS98" s="184">
        <v>119224</v>
      </c>
      <c r="BT98" s="184">
        <v>9547</v>
      </c>
      <c r="BU98" s="184">
        <v>11677</v>
      </c>
      <c r="BV98" s="184">
        <v>11538</v>
      </c>
      <c r="BW98" s="184">
        <v>335</v>
      </c>
      <c r="BX98" s="184">
        <v>5835</v>
      </c>
      <c r="BY98" s="184">
        <v>4084</v>
      </c>
      <c r="BZ98" s="184"/>
      <c r="CA98" s="184"/>
      <c r="CB98" s="184">
        <v>80</v>
      </c>
      <c r="CC98" s="184">
        <v>18958</v>
      </c>
      <c r="CD98" s="184">
        <v>7259.75</v>
      </c>
      <c r="CE98" s="184">
        <v>15902</v>
      </c>
      <c r="CF98" s="184">
        <v>8717.5</v>
      </c>
      <c r="CG98" s="184">
        <v>1888</v>
      </c>
      <c r="CH98" s="184">
        <v>2415</v>
      </c>
      <c r="CI98" s="184">
        <v>4038.75</v>
      </c>
      <c r="CJ98" s="184"/>
      <c r="CK98" s="184">
        <v>18506.5</v>
      </c>
      <c r="CL98" s="184"/>
      <c r="CM98" s="184">
        <v>1436.5</v>
      </c>
    </row>
    <row r="99" spans="1:91" ht="24.6">
      <c r="A99" s="120">
        <v>10</v>
      </c>
      <c r="B99" s="220" t="s">
        <v>815</v>
      </c>
      <c r="C99" s="140" t="s">
        <v>433</v>
      </c>
      <c r="D99" s="184">
        <v>20965.37</v>
      </c>
      <c r="E99" s="184"/>
      <c r="F99" s="184">
        <v>39118</v>
      </c>
      <c r="G99" s="184"/>
      <c r="H99" s="184"/>
      <c r="I99" s="184"/>
      <c r="J99" s="184">
        <v>23609.5</v>
      </c>
      <c r="K99" s="184">
        <v>11433</v>
      </c>
      <c r="L99" s="184">
        <v>3942.5</v>
      </c>
      <c r="M99" s="184"/>
      <c r="N99" s="184">
        <v>42244</v>
      </c>
      <c r="O99" s="184"/>
      <c r="P99" s="184">
        <v>18966.5</v>
      </c>
      <c r="Q99" s="184">
        <v>5029.5</v>
      </c>
      <c r="R99" s="184"/>
      <c r="S99" s="184">
        <v>4210</v>
      </c>
      <c r="T99" s="184">
        <v>2353</v>
      </c>
      <c r="U99" s="184"/>
      <c r="V99" s="184">
        <v>7837.5</v>
      </c>
      <c r="W99" s="184">
        <v>34837.5</v>
      </c>
      <c r="X99" s="184">
        <v>61460.5</v>
      </c>
      <c r="Y99" s="184"/>
      <c r="Z99" s="184">
        <v>7794</v>
      </c>
      <c r="AA99" s="184">
        <v>40680</v>
      </c>
      <c r="AB99" s="184"/>
      <c r="AC99" s="184">
        <v>5236</v>
      </c>
      <c r="AD99" s="184"/>
      <c r="AE99" s="184">
        <v>76450</v>
      </c>
      <c r="AF99" s="184"/>
      <c r="AG99" s="184"/>
      <c r="AH99" s="184"/>
      <c r="AI99" s="184"/>
      <c r="AJ99" s="184">
        <v>3067</v>
      </c>
      <c r="AK99" s="184"/>
      <c r="AL99" s="184">
        <v>23802.25</v>
      </c>
      <c r="AM99" s="184"/>
      <c r="AN99" s="184"/>
      <c r="AO99" s="184"/>
      <c r="AP99" s="184">
        <v>3058</v>
      </c>
      <c r="AQ99" s="184">
        <v>20412.5</v>
      </c>
      <c r="AR99" s="184">
        <v>4368</v>
      </c>
      <c r="AS99" s="184">
        <v>19289</v>
      </c>
      <c r="AT99" s="184"/>
      <c r="AU99" s="184"/>
      <c r="AV99" s="184"/>
      <c r="AW99" s="184"/>
      <c r="AX99" s="184"/>
      <c r="AY99" s="184">
        <v>2360.75</v>
      </c>
      <c r="AZ99" s="184"/>
      <c r="BA99" s="184"/>
      <c r="BB99" s="184">
        <v>56133.75</v>
      </c>
      <c r="BC99" s="184"/>
      <c r="BD99" s="184">
        <v>53616.25</v>
      </c>
      <c r="BE99" s="184">
        <v>17621.5</v>
      </c>
      <c r="BF99" s="184">
        <v>1596</v>
      </c>
      <c r="BG99" s="184"/>
      <c r="BH99" s="184">
        <v>15128</v>
      </c>
      <c r="BI99" s="184"/>
      <c r="BJ99" s="184"/>
      <c r="BK99" s="184"/>
      <c r="BL99" s="184"/>
      <c r="BM99" s="184">
        <v>3746</v>
      </c>
      <c r="BN99" s="184">
        <v>6508.5</v>
      </c>
      <c r="BO99" s="184"/>
      <c r="BP99" s="184"/>
      <c r="BQ99" s="184"/>
      <c r="BR99" s="184"/>
      <c r="BS99" s="184">
        <v>166385</v>
      </c>
      <c r="BT99" s="184">
        <v>7648</v>
      </c>
      <c r="BU99" s="184"/>
      <c r="BV99" s="184">
        <v>11200</v>
      </c>
      <c r="BW99" s="184"/>
      <c r="BX99" s="184"/>
      <c r="BY99" s="184">
        <v>32112</v>
      </c>
      <c r="BZ99" s="184"/>
      <c r="CA99" s="184"/>
      <c r="CB99" s="184"/>
      <c r="CC99" s="184"/>
      <c r="CD99" s="184"/>
      <c r="CE99" s="184">
        <v>9214</v>
      </c>
      <c r="CF99" s="184">
        <v>17728</v>
      </c>
      <c r="CG99" s="184"/>
      <c r="CH99" s="184">
        <v>2888</v>
      </c>
      <c r="CI99" s="184"/>
      <c r="CJ99" s="184"/>
      <c r="CK99" s="184">
        <v>17133</v>
      </c>
      <c r="CL99" s="184"/>
      <c r="CM99" s="184"/>
    </row>
    <row r="100" spans="1:91" ht="49.2">
      <c r="A100" s="120">
        <v>10</v>
      </c>
      <c r="B100" s="220" t="s">
        <v>816</v>
      </c>
      <c r="C100" s="140" t="s">
        <v>434</v>
      </c>
      <c r="D100" s="184">
        <v>-48590</v>
      </c>
      <c r="E100" s="184">
        <v>-12663</v>
      </c>
      <c r="F100" s="184"/>
      <c r="G100" s="184">
        <v>-35712</v>
      </c>
      <c r="H100" s="184"/>
      <c r="I100" s="184">
        <v>-24483</v>
      </c>
      <c r="J100" s="184"/>
      <c r="K100" s="184">
        <v>-2190</v>
      </c>
      <c r="L100" s="184">
        <v>-934.39</v>
      </c>
      <c r="M100" s="184">
        <v>-13505</v>
      </c>
      <c r="N100" s="184">
        <v>-28231.99</v>
      </c>
      <c r="O100" s="184"/>
      <c r="P100" s="184">
        <v>-34036.42</v>
      </c>
      <c r="Q100" s="184">
        <v>-8622.2999999999993</v>
      </c>
      <c r="R100" s="184">
        <v>-1773.5</v>
      </c>
      <c r="S100" s="184">
        <v>-14401</v>
      </c>
      <c r="T100" s="184">
        <v>-3754</v>
      </c>
      <c r="U100" s="184">
        <v>-16496.5</v>
      </c>
      <c r="V100" s="184">
        <v>-12432</v>
      </c>
      <c r="W100" s="184">
        <v>-52203.5</v>
      </c>
      <c r="X100" s="184">
        <v>-151985.75</v>
      </c>
      <c r="Y100" s="184"/>
      <c r="Z100" s="184"/>
      <c r="AA100" s="184"/>
      <c r="AB100" s="184">
        <v>-4431</v>
      </c>
      <c r="AC100" s="184">
        <v>-18300</v>
      </c>
      <c r="AD100" s="184"/>
      <c r="AE100" s="184">
        <v>-28951</v>
      </c>
      <c r="AF100" s="184">
        <v>-1820</v>
      </c>
      <c r="AG100" s="184">
        <v>-726.91</v>
      </c>
      <c r="AH100" s="184">
        <v>2432.71</v>
      </c>
      <c r="AI100" s="184"/>
      <c r="AJ100" s="184">
        <v>-4795</v>
      </c>
      <c r="AK100" s="184">
        <v>-2191</v>
      </c>
      <c r="AL100" s="184">
        <v>-40505.5</v>
      </c>
      <c r="AM100" s="184"/>
      <c r="AN100" s="184"/>
      <c r="AO100" s="184">
        <v>-24114</v>
      </c>
      <c r="AP100" s="184">
        <v>-947.87</v>
      </c>
      <c r="AQ100" s="184">
        <v>-6861.5</v>
      </c>
      <c r="AR100" s="184"/>
      <c r="AS100" s="184">
        <v>-12152.66</v>
      </c>
      <c r="AT100" s="184"/>
      <c r="AU100" s="184">
        <v>-11690.04</v>
      </c>
      <c r="AV100" s="184"/>
      <c r="AW100" s="184"/>
      <c r="AX100" s="184"/>
      <c r="AY100" s="184">
        <v>-3296.75</v>
      </c>
      <c r="AZ100" s="184"/>
      <c r="BA100" s="184"/>
      <c r="BB100" s="184">
        <v>-10187</v>
      </c>
      <c r="BC100" s="184">
        <v>-615</v>
      </c>
      <c r="BD100" s="184">
        <v>-96291.75</v>
      </c>
      <c r="BE100" s="184">
        <v>-24310</v>
      </c>
      <c r="BF100" s="184">
        <v>-36684.019999999997</v>
      </c>
      <c r="BG100" s="184">
        <v>-12497.46</v>
      </c>
      <c r="BH100" s="184">
        <v>-37548.29</v>
      </c>
      <c r="BI100" s="184"/>
      <c r="BJ100" s="184"/>
      <c r="BK100" s="184"/>
      <c r="BL100" s="184"/>
      <c r="BM100" s="184">
        <v>-31287.25</v>
      </c>
      <c r="BN100" s="184">
        <v>-29985.5</v>
      </c>
      <c r="BO100" s="184">
        <v>-1688.25</v>
      </c>
      <c r="BP100" s="184">
        <v>-5886.5</v>
      </c>
      <c r="BQ100" s="184">
        <v>-7842.5</v>
      </c>
      <c r="BR100" s="184"/>
      <c r="BS100" s="184">
        <v>-104771.5</v>
      </c>
      <c r="BT100" s="184">
        <v>-450</v>
      </c>
      <c r="BU100" s="184">
        <v>-11677</v>
      </c>
      <c r="BV100" s="184"/>
      <c r="BW100" s="184"/>
      <c r="BX100" s="184">
        <v>-5835</v>
      </c>
      <c r="BY100" s="184">
        <v>-4084</v>
      </c>
      <c r="BZ100" s="184"/>
      <c r="CA100" s="186"/>
      <c r="CB100" s="184"/>
      <c r="CC100" s="184">
        <v>-18958</v>
      </c>
      <c r="CD100" s="184"/>
      <c r="CE100" s="184">
        <v>-14074</v>
      </c>
      <c r="CF100" s="184"/>
      <c r="CG100" s="184">
        <v>-1888</v>
      </c>
      <c r="CH100" s="184"/>
      <c r="CI100" s="184">
        <v>-4038.75</v>
      </c>
      <c r="CJ100" s="184"/>
      <c r="CK100" s="184">
        <v>-15067.82</v>
      </c>
      <c r="CL100" s="184"/>
      <c r="CM100" s="184">
        <v>-914</v>
      </c>
    </row>
    <row r="101" spans="1:91" ht="49.2">
      <c r="A101" s="120">
        <v>10</v>
      </c>
      <c r="B101" s="220" t="s">
        <v>817</v>
      </c>
      <c r="C101" s="140" t="s">
        <v>435</v>
      </c>
      <c r="D101" s="184">
        <v>-20965.37</v>
      </c>
      <c r="E101" s="184"/>
      <c r="F101" s="184"/>
      <c r="G101" s="184"/>
      <c r="H101" s="184"/>
      <c r="I101" s="184"/>
      <c r="J101" s="184">
        <v>-33518</v>
      </c>
      <c r="K101" s="184"/>
      <c r="L101" s="184">
        <v>-622.91999999999996</v>
      </c>
      <c r="M101" s="184"/>
      <c r="N101" s="184">
        <v>-31741.01</v>
      </c>
      <c r="O101" s="184"/>
      <c r="P101" s="184">
        <v>-18966.5</v>
      </c>
      <c r="Q101" s="184">
        <v>-5029.5</v>
      </c>
      <c r="R101" s="184"/>
      <c r="S101" s="184"/>
      <c r="T101" s="184"/>
      <c r="U101" s="184"/>
      <c r="V101" s="184"/>
      <c r="W101" s="184">
        <v>-34837.5</v>
      </c>
      <c r="X101" s="184"/>
      <c r="Y101" s="184"/>
      <c r="Z101" s="184"/>
      <c r="AA101" s="184"/>
      <c r="AB101" s="184"/>
      <c r="AC101" s="184">
        <v>-5236</v>
      </c>
      <c r="AD101" s="184"/>
      <c r="AE101" s="184">
        <v>-76450</v>
      </c>
      <c r="AF101" s="184"/>
      <c r="AG101" s="184"/>
      <c r="AH101" s="184"/>
      <c r="AI101" s="184"/>
      <c r="AJ101" s="184"/>
      <c r="AK101" s="184"/>
      <c r="AL101" s="184">
        <v>-23802.25</v>
      </c>
      <c r="AM101" s="184"/>
      <c r="AN101" s="184"/>
      <c r="AO101" s="184"/>
      <c r="AP101" s="184"/>
      <c r="AQ101" s="184">
        <v>-20412.5</v>
      </c>
      <c r="AR101" s="184"/>
      <c r="AS101" s="184">
        <v>-14553</v>
      </c>
      <c r="AT101" s="184"/>
      <c r="AU101" s="184"/>
      <c r="AV101" s="184"/>
      <c r="AW101" s="184"/>
      <c r="AX101" s="184"/>
      <c r="AY101" s="184">
        <v>-2360.75</v>
      </c>
      <c r="AZ101" s="184"/>
      <c r="BA101" s="184"/>
      <c r="BB101" s="184">
        <v>-48717.75</v>
      </c>
      <c r="BC101" s="184"/>
      <c r="BD101" s="184">
        <v>-53616.25</v>
      </c>
      <c r="BE101" s="184">
        <v>-17621.5</v>
      </c>
      <c r="BF101" s="184">
        <v>-1087.98</v>
      </c>
      <c r="BG101" s="184"/>
      <c r="BH101" s="184">
        <v>-12386</v>
      </c>
      <c r="BI101" s="184"/>
      <c r="BJ101" s="184"/>
      <c r="BK101" s="184"/>
      <c r="BL101" s="184"/>
      <c r="BM101" s="184"/>
      <c r="BN101" s="184">
        <v>-1024.5</v>
      </c>
      <c r="BO101" s="184"/>
      <c r="BP101" s="184"/>
      <c r="BQ101" s="184"/>
      <c r="BR101" s="184"/>
      <c r="BS101" s="186">
        <v>-151932.5</v>
      </c>
      <c r="BT101" s="186">
        <v>-2142</v>
      </c>
      <c r="BU101" s="184"/>
      <c r="BV101" s="186"/>
      <c r="BW101" s="184"/>
      <c r="BX101" s="184"/>
      <c r="BY101" s="184">
        <v>-32112</v>
      </c>
      <c r="BZ101" s="184"/>
      <c r="CA101" s="184"/>
      <c r="CB101" s="184"/>
      <c r="CC101" s="184"/>
      <c r="CD101" s="184"/>
      <c r="CE101" s="184">
        <v>-9214</v>
      </c>
      <c r="CF101" s="184"/>
      <c r="CG101" s="184"/>
      <c r="CH101" s="184"/>
      <c r="CI101" s="184"/>
      <c r="CJ101" s="184"/>
      <c r="CK101" s="186"/>
      <c r="CL101" s="184"/>
      <c r="CM101" s="184"/>
    </row>
    <row r="102" spans="1:91" ht="24.6">
      <c r="A102" s="120">
        <v>10</v>
      </c>
      <c r="B102" s="220" t="s">
        <v>818</v>
      </c>
      <c r="C102" s="140" t="s">
        <v>436</v>
      </c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>
        <v>5409</v>
      </c>
      <c r="AQ102" s="184"/>
      <c r="AR102" s="184"/>
      <c r="AS102" s="184">
        <v>7144.08</v>
      </c>
      <c r="AT102" s="184"/>
      <c r="AU102" s="184">
        <v>1159.8</v>
      </c>
      <c r="AV102" s="184"/>
      <c r="AW102" s="184"/>
      <c r="AX102" s="184"/>
      <c r="AY102" s="184"/>
      <c r="AZ102" s="184"/>
      <c r="BA102" s="184"/>
      <c r="BB102" s="184"/>
      <c r="BC102" s="184"/>
      <c r="BD102" s="184">
        <v>517.5</v>
      </c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>
        <v>3340.8</v>
      </c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</row>
    <row r="103" spans="1:91" ht="49.2">
      <c r="A103" s="120">
        <v>10</v>
      </c>
      <c r="B103" s="220" t="s">
        <v>819</v>
      </c>
      <c r="C103" s="140" t="s">
        <v>1227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>
        <v>-19969</v>
      </c>
      <c r="T103" s="184"/>
      <c r="U103" s="184"/>
      <c r="V103" s="184"/>
      <c r="W103" s="184"/>
      <c r="X103" s="184"/>
      <c r="Y103" s="184"/>
      <c r="Z103" s="184">
        <v>-54090</v>
      </c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>
        <v>-10477.950000000001</v>
      </c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>
        <v>-10836.93</v>
      </c>
      <c r="BE103" s="184"/>
      <c r="BF103" s="184"/>
      <c r="BG103" s="184"/>
      <c r="BH103" s="184"/>
      <c r="BI103" s="184"/>
      <c r="BJ103" s="184"/>
      <c r="BK103" s="184"/>
      <c r="BL103" s="184"/>
      <c r="BM103" s="184">
        <v>-3746</v>
      </c>
      <c r="BN103" s="184"/>
      <c r="BO103" s="184"/>
      <c r="BP103" s="184"/>
      <c r="BQ103" s="184"/>
      <c r="BR103" s="184"/>
      <c r="BS103" s="184"/>
      <c r="BT103" s="184"/>
      <c r="BU103" s="184"/>
      <c r="BV103" s="184"/>
      <c r="BW103" s="184"/>
      <c r="BX103" s="184"/>
      <c r="BY103" s="184"/>
      <c r="BZ103" s="184"/>
      <c r="CA103" s="184"/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>
        <v>-15594.68</v>
      </c>
      <c r="CL103" s="184"/>
      <c r="CM103" s="184"/>
    </row>
    <row r="104" spans="1:91" ht="49.2">
      <c r="A104" s="120">
        <v>10</v>
      </c>
      <c r="B104" s="220" t="s">
        <v>820</v>
      </c>
      <c r="C104" s="140" t="s">
        <v>437</v>
      </c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>
        <v>42587.9</v>
      </c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>
        <v>21252.76</v>
      </c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/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</row>
    <row r="105" spans="1:91" ht="24.6">
      <c r="A105" s="120">
        <v>10</v>
      </c>
      <c r="B105" s="220" t="s">
        <v>821</v>
      </c>
      <c r="C105" s="140" t="s">
        <v>1345</v>
      </c>
      <c r="D105" s="184">
        <v>14850</v>
      </c>
      <c r="E105" s="184"/>
      <c r="F105" s="184"/>
      <c r="G105" s="184"/>
      <c r="H105" s="184"/>
      <c r="I105" s="184"/>
      <c r="J105" s="184"/>
      <c r="K105" s="184">
        <v>1460</v>
      </c>
      <c r="L105" s="184"/>
      <c r="M105" s="184"/>
      <c r="N105" s="184">
        <v>2370</v>
      </c>
      <c r="O105" s="184"/>
      <c r="P105" s="184">
        <v>28697.26</v>
      </c>
      <c r="Q105" s="184"/>
      <c r="R105" s="184"/>
      <c r="S105" s="184">
        <v>660</v>
      </c>
      <c r="T105" s="184"/>
      <c r="U105" s="184"/>
      <c r="V105" s="184"/>
      <c r="W105" s="184"/>
      <c r="X105" s="184">
        <v>84307.5</v>
      </c>
      <c r="Y105" s="184"/>
      <c r="Z105" s="184"/>
      <c r="AA105" s="184"/>
      <c r="AB105" s="184"/>
      <c r="AC105" s="184">
        <v>2875</v>
      </c>
      <c r="AD105" s="184"/>
      <c r="AE105" s="184"/>
      <c r="AF105" s="184"/>
      <c r="AG105" s="184"/>
      <c r="AH105" s="184"/>
      <c r="AI105" s="184"/>
      <c r="AJ105" s="184">
        <v>392</v>
      </c>
      <c r="AK105" s="184">
        <v>816</v>
      </c>
      <c r="AL105" s="184">
        <v>16228</v>
      </c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>
        <v>30028.25</v>
      </c>
      <c r="BE105" s="184"/>
      <c r="BF105" s="184"/>
      <c r="BG105" s="184"/>
      <c r="BH105" s="184">
        <v>11487.5</v>
      </c>
      <c r="BI105" s="184"/>
      <c r="BJ105" s="184"/>
      <c r="BK105" s="184"/>
      <c r="BL105" s="184">
        <v>13260</v>
      </c>
      <c r="BM105" s="184">
        <v>2660</v>
      </c>
      <c r="BN105" s="184"/>
      <c r="BO105" s="184"/>
      <c r="BP105" s="184"/>
      <c r="BQ105" s="184"/>
      <c r="BR105" s="184"/>
      <c r="BS105" s="186">
        <v>62063.8</v>
      </c>
      <c r="BT105" s="184"/>
      <c r="BU105" s="184"/>
      <c r="BV105" s="186">
        <v>1700</v>
      </c>
      <c r="BW105" s="186"/>
      <c r="BX105" s="184"/>
      <c r="BY105" s="186"/>
      <c r="BZ105" s="184"/>
      <c r="CA105" s="186"/>
      <c r="CB105" s="186"/>
      <c r="CC105" s="186"/>
      <c r="CD105" s="184"/>
      <c r="CE105" s="186"/>
      <c r="CF105" s="186"/>
      <c r="CG105" s="184"/>
      <c r="CH105" s="184"/>
      <c r="CI105" s="186"/>
      <c r="CJ105" s="186"/>
      <c r="CK105" s="186"/>
      <c r="CL105" s="186"/>
      <c r="CM105" s="184"/>
    </row>
    <row r="106" spans="1:91" ht="24.6">
      <c r="A106" s="120">
        <v>10</v>
      </c>
      <c r="B106" s="220" t="s">
        <v>822</v>
      </c>
      <c r="C106" s="140" t="s">
        <v>438</v>
      </c>
      <c r="D106" s="184">
        <v>70750.929999999993</v>
      </c>
      <c r="E106" s="184"/>
      <c r="F106" s="184"/>
      <c r="G106" s="184"/>
      <c r="H106" s="184"/>
      <c r="I106" s="184"/>
      <c r="J106" s="184"/>
      <c r="K106" s="184">
        <v>8357.7999999999993</v>
      </c>
      <c r="L106" s="184"/>
      <c r="M106" s="184"/>
      <c r="N106" s="184">
        <v>111990</v>
      </c>
      <c r="O106" s="184"/>
      <c r="P106" s="184">
        <v>24988.25</v>
      </c>
      <c r="Q106" s="184"/>
      <c r="R106" s="184"/>
      <c r="S106" s="184">
        <v>6554</v>
      </c>
      <c r="T106" s="184"/>
      <c r="U106" s="184"/>
      <c r="V106" s="184"/>
      <c r="W106" s="184"/>
      <c r="X106" s="184">
        <v>197615.63</v>
      </c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>
        <v>31822.75</v>
      </c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>
        <v>69135.5</v>
      </c>
      <c r="BE106" s="184"/>
      <c r="BF106" s="184"/>
      <c r="BG106" s="184"/>
      <c r="BH106" s="184"/>
      <c r="BI106" s="184"/>
      <c r="BJ106" s="184"/>
      <c r="BK106" s="184"/>
      <c r="BL106" s="184">
        <v>8307</v>
      </c>
      <c r="BM106" s="184">
        <v>14785.25</v>
      </c>
      <c r="BN106" s="184"/>
      <c r="BO106" s="184"/>
      <c r="BP106" s="184"/>
      <c r="BQ106" s="184"/>
      <c r="BR106" s="184"/>
      <c r="BS106" s="186">
        <v>62641.08</v>
      </c>
      <c r="BT106" s="186"/>
      <c r="BU106" s="184"/>
      <c r="BV106" s="186">
        <v>30172</v>
      </c>
      <c r="BW106" s="184"/>
      <c r="BX106" s="184"/>
      <c r="BY106" s="186"/>
      <c r="BZ106" s="186"/>
      <c r="CA106" s="184"/>
      <c r="CB106" s="186"/>
      <c r="CC106" s="186"/>
      <c r="CD106" s="184"/>
      <c r="CE106" s="184"/>
      <c r="CF106" s="186"/>
      <c r="CG106" s="184"/>
      <c r="CH106" s="184"/>
      <c r="CI106" s="186"/>
      <c r="CJ106" s="184"/>
      <c r="CK106" s="186"/>
      <c r="CL106" s="186"/>
      <c r="CM106" s="186"/>
    </row>
    <row r="107" spans="1:91" ht="24.6">
      <c r="A107" s="120">
        <v>10</v>
      </c>
      <c r="B107" s="220" t="s">
        <v>823</v>
      </c>
      <c r="C107" s="140" t="s">
        <v>439</v>
      </c>
      <c r="D107" s="184">
        <v>15222.7</v>
      </c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>
        <v>129549</v>
      </c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</row>
    <row r="108" spans="1:91" ht="73.8">
      <c r="A108" s="120">
        <v>10</v>
      </c>
      <c r="B108" s="220" t="s">
        <v>824</v>
      </c>
      <c r="C108" s="140" t="s">
        <v>440</v>
      </c>
      <c r="D108" s="184"/>
      <c r="E108" s="184"/>
      <c r="F108" s="184"/>
      <c r="G108" s="184"/>
      <c r="H108" s="184"/>
      <c r="I108" s="184"/>
      <c r="J108" s="184">
        <v>-16275.5</v>
      </c>
      <c r="K108" s="184"/>
      <c r="L108" s="184"/>
      <c r="M108" s="184"/>
      <c r="N108" s="184"/>
      <c r="O108" s="184"/>
      <c r="P108" s="184">
        <v>-12496.25</v>
      </c>
      <c r="Q108" s="184"/>
      <c r="R108" s="184"/>
      <c r="S108" s="184"/>
      <c r="T108" s="184"/>
      <c r="U108" s="184"/>
      <c r="V108" s="184"/>
      <c r="W108" s="184"/>
      <c r="X108" s="184"/>
      <c r="Y108" s="184">
        <v>-3323.75</v>
      </c>
      <c r="Z108" s="184"/>
      <c r="AA108" s="184">
        <v>-65013</v>
      </c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>
        <v>-21350.75</v>
      </c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>
        <v>-7998.25</v>
      </c>
      <c r="BE108" s="184"/>
      <c r="BF108" s="184"/>
      <c r="BG108" s="184"/>
      <c r="BH108" s="184">
        <v>-490</v>
      </c>
      <c r="BI108" s="184"/>
      <c r="BJ108" s="184"/>
      <c r="BK108" s="184"/>
      <c r="BL108" s="184"/>
      <c r="BM108" s="184">
        <v>-235</v>
      </c>
      <c r="BN108" s="184"/>
      <c r="BO108" s="184"/>
      <c r="BP108" s="184"/>
      <c r="BQ108" s="184"/>
      <c r="BR108" s="184"/>
      <c r="BS108" s="186"/>
      <c r="BT108" s="184"/>
      <c r="BU108" s="184"/>
      <c r="BV108" s="184"/>
      <c r="BW108" s="186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</row>
    <row r="109" spans="1:91" ht="24.6">
      <c r="A109" s="120">
        <v>10</v>
      </c>
      <c r="B109" s="220" t="s">
        <v>825</v>
      </c>
      <c r="C109" s="140" t="s">
        <v>441</v>
      </c>
      <c r="D109" s="184">
        <v>13500</v>
      </c>
      <c r="E109" s="184">
        <v>2220</v>
      </c>
      <c r="F109" s="184">
        <v>18600</v>
      </c>
      <c r="G109" s="184">
        <v>4080</v>
      </c>
      <c r="H109" s="184"/>
      <c r="I109" s="184">
        <v>11500</v>
      </c>
      <c r="J109" s="184">
        <v>2000</v>
      </c>
      <c r="K109" s="184">
        <v>20000</v>
      </c>
      <c r="L109" s="184">
        <v>7730</v>
      </c>
      <c r="M109" s="184">
        <v>5515</v>
      </c>
      <c r="N109" s="184">
        <v>11000</v>
      </c>
      <c r="O109" s="184">
        <v>3000</v>
      </c>
      <c r="P109" s="184"/>
      <c r="Q109" s="184">
        <v>3500</v>
      </c>
      <c r="R109" s="184">
        <v>1500</v>
      </c>
      <c r="S109" s="184"/>
      <c r="T109" s="184"/>
      <c r="U109" s="184"/>
      <c r="V109" s="184">
        <v>5000</v>
      </c>
      <c r="W109" s="184"/>
      <c r="X109" s="184">
        <v>24701</v>
      </c>
      <c r="Y109" s="184">
        <v>2500</v>
      </c>
      <c r="Z109" s="184">
        <v>3000</v>
      </c>
      <c r="AA109" s="184">
        <v>15000</v>
      </c>
      <c r="AB109" s="184">
        <v>500</v>
      </c>
      <c r="AC109" s="184">
        <v>1500</v>
      </c>
      <c r="AD109" s="184">
        <v>500</v>
      </c>
      <c r="AE109" s="184">
        <v>24500</v>
      </c>
      <c r="AF109" s="184">
        <v>1000</v>
      </c>
      <c r="AG109" s="184">
        <v>600</v>
      </c>
      <c r="AH109" s="184">
        <v>6500</v>
      </c>
      <c r="AI109" s="184">
        <v>3500</v>
      </c>
      <c r="AJ109" s="184">
        <v>9830</v>
      </c>
      <c r="AK109" s="184"/>
      <c r="AL109" s="184"/>
      <c r="AM109" s="184">
        <v>1000</v>
      </c>
      <c r="AN109" s="184">
        <v>2000</v>
      </c>
      <c r="AO109" s="184">
        <v>1000</v>
      </c>
      <c r="AP109" s="184">
        <v>7500</v>
      </c>
      <c r="AQ109" s="184">
        <v>2000</v>
      </c>
      <c r="AR109" s="184">
        <v>500</v>
      </c>
      <c r="AS109" s="184">
        <v>3500</v>
      </c>
      <c r="AT109" s="184"/>
      <c r="AU109" s="184">
        <v>7000</v>
      </c>
      <c r="AV109" s="184">
        <v>1490</v>
      </c>
      <c r="AW109" s="184">
        <v>500</v>
      </c>
      <c r="AX109" s="184"/>
      <c r="AY109" s="184"/>
      <c r="AZ109" s="184">
        <v>3000</v>
      </c>
      <c r="BA109" s="184"/>
      <c r="BB109" s="184">
        <v>44500</v>
      </c>
      <c r="BC109" s="184">
        <v>3500</v>
      </c>
      <c r="BD109" s="184">
        <v>22660</v>
      </c>
      <c r="BE109" s="184">
        <v>3500</v>
      </c>
      <c r="BF109" s="184">
        <v>4500</v>
      </c>
      <c r="BG109" s="184">
        <v>2000</v>
      </c>
      <c r="BH109" s="184"/>
      <c r="BI109" s="184"/>
      <c r="BJ109" s="184"/>
      <c r="BK109" s="184"/>
      <c r="BL109" s="184"/>
      <c r="BM109" s="184">
        <v>10500</v>
      </c>
      <c r="BN109" s="184">
        <v>1500</v>
      </c>
      <c r="BO109" s="184"/>
      <c r="BP109" s="184">
        <v>3500</v>
      </c>
      <c r="BQ109" s="184">
        <v>3000</v>
      </c>
      <c r="BR109" s="184">
        <v>1000</v>
      </c>
      <c r="BS109" s="184">
        <v>84000</v>
      </c>
      <c r="BT109" s="184">
        <v>6000</v>
      </c>
      <c r="BU109" s="184"/>
      <c r="BV109" s="184">
        <v>4000</v>
      </c>
      <c r="BW109" s="184"/>
      <c r="BX109" s="184">
        <v>1928</v>
      </c>
      <c r="BY109" s="184"/>
      <c r="BZ109" s="184"/>
      <c r="CA109" s="184"/>
      <c r="CB109" s="184">
        <v>2000</v>
      </c>
      <c r="CC109" s="184">
        <v>2000</v>
      </c>
      <c r="CD109" s="184">
        <v>4000</v>
      </c>
      <c r="CE109" s="184">
        <v>1000</v>
      </c>
      <c r="CF109" s="184">
        <v>2500</v>
      </c>
      <c r="CG109" s="184"/>
      <c r="CH109" s="184"/>
      <c r="CI109" s="184"/>
      <c r="CJ109" s="184"/>
      <c r="CK109" s="184">
        <v>3000</v>
      </c>
      <c r="CL109" s="184"/>
      <c r="CM109" s="184">
        <v>500</v>
      </c>
    </row>
    <row r="110" spans="1:91" ht="24.6">
      <c r="A110" s="120">
        <v>10</v>
      </c>
      <c r="B110" s="220" t="s">
        <v>826</v>
      </c>
      <c r="C110" s="140" t="s">
        <v>442</v>
      </c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>
        <v>65266.98</v>
      </c>
      <c r="BE110" s="184"/>
      <c r="BF110" s="184"/>
      <c r="BG110" s="184"/>
      <c r="BH110" s="184"/>
      <c r="BI110" s="184"/>
      <c r="BJ110" s="184"/>
      <c r="BK110" s="184"/>
      <c r="BL110" s="184"/>
      <c r="BM110" s="184"/>
      <c r="BN110" s="184"/>
      <c r="BO110" s="184"/>
      <c r="BP110" s="184"/>
      <c r="BQ110" s="184"/>
      <c r="BR110" s="184"/>
      <c r="BS110" s="184"/>
      <c r="BT110" s="184"/>
      <c r="BU110" s="184">
        <v>1440</v>
      </c>
      <c r="BV110" s="184"/>
      <c r="BW110" s="184"/>
      <c r="BX110" s="184"/>
      <c r="BY110" s="184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</row>
    <row r="111" spans="1:91" ht="24.6">
      <c r="A111" s="120">
        <v>10</v>
      </c>
      <c r="B111" s="220" t="s">
        <v>827</v>
      </c>
      <c r="C111" s="140" t="s">
        <v>443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>
        <v>1353.1</v>
      </c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</row>
    <row r="112" spans="1:91" ht="73.8">
      <c r="A112" s="120">
        <v>10</v>
      </c>
      <c r="B112" s="220" t="s">
        <v>828</v>
      </c>
      <c r="C112" s="140" t="s">
        <v>444</v>
      </c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>
        <v>99</v>
      </c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6"/>
      <c r="BT112" s="186"/>
      <c r="BU112" s="186"/>
      <c r="BV112" s="186"/>
      <c r="BW112" s="186"/>
      <c r="BX112" s="186"/>
      <c r="BY112" s="186"/>
      <c r="BZ112" s="186"/>
      <c r="CA112" s="186"/>
      <c r="CB112" s="186"/>
      <c r="CC112" s="186"/>
      <c r="CD112" s="186"/>
      <c r="CE112" s="186"/>
      <c r="CF112" s="186"/>
      <c r="CG112" s="186"/>
      <c r="CH112" s="186"/>
      <c r="CI112" s="186"/>
      <c r="CJ112" s="186"/>
      <c r="CK112" s="186"/>
      <c r="CL112" s="186"/>
      <c r="CM112" s="186">
        <v>391.5</v>
      </c>
    </row>
    <row r="113" spans="1:91" ht="49.2">
      <c r="A113" s="120">
        <v>12</v>
      </c>
      <c r="B113" s="220" t="s">
        <v>829</v>
      </c>
      <c r="C113" s="140" t="s">
        <v>445</v>
      </c>
      <c r="D113" s="184">
        <v>31901</v>
      </c>
      <c r="E113" s="184"/>
      <c r="F113" s="184"/>
      <c r="G113" s="184"/>
      <c r="H113" s="184">
        <v>3026</v>
      </c>
      <c r="I113" s="184"/>
      <c r="J113" s="184"/>
      <c r="K113" s="184">
        <v>120</v>
      </c>
      <c r="L113" s="184">
        <v>1558</v>
      </c>
      <c r="M113" s="184"/>
      <c r="N113" s="184">
        <v>130</v>
      </c>
      <c r="O113" s="184"/>
      <c r="P113" s="184">
        <v>3277</v>
      </c>
      <c r="Q113" s="184"/>
      <c r="R113" s="184"/>
      <c r="S113" s="184"/>
      <c r="T113" s="184"/>
      <c r="U113" s="184"/>
      <c r="V113" s="184"/>
      <c r="W113" s="184"/>
      <c r="X113" s="184">
        <v>205088.14</v>
      </c>
      <c r="Y113" s="184"/>
      <c r="Z113" s="184"/>
      <c r="AA113" s="184">
        <v>1210</v>
      </c>
      <c r="AB113" s="184"/>
      <c r="AC113" s="184">
        <v>100</v>
      </c>
      <c r="AD113" s="184"/>
      <c r="AE113" s="184"/>
      <c r="AF113" s="184"/>
      <c r="AG113" s="184"/>
      <c r="AH113" s="184"/>
      <c r="AI113" s="184"/>
      <c r="AJ113" s="184">
        <v>500</v>
      </c>
      <c r="AK113" s="184"/>
      <c r="AL113" s="184">
        <v>14347.5</v>
      </c>
      <c r="AM113" s="184"/>
      <c r="AN113" s="184"/>
      <c r="AO113" s="184"/>
      <c r="AP113" s="184"/>
      <c r="AQ113" s="184"/>
      <c r="AR113" s="184"/>
      <c r="AS113" s="184">
        <v>0</v>
      </c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>
        <v>129727</v>
      </c>
      <c r="BE113" s="184"/>
      <c r="BF113" s="184">
        <v>1250</v>
      </c>
      <c r="BG113" s="184"/>
      <c r="BH113" s="184">
        <v>15655.5</v>
      </c>
      <c r="BI113" s="184"/>
      <c r="BJ113" s="184">
        <v>1237</v>
      </c>
      <c r="BK113" s="184"/>
      <c r="BL113" s="184">
        <v>282.5</v>
      </c>
      <c r="BM113" s="184"/>
      <c r="BN113" s="184"/>
      <c r="BO113" s="184"/>
      <c r="BP113" s="184"/>
      <c r="BQ113" s="184"/>
      <c r="BR113" s="184"/>
      <c r="BS113" s="184">
        <v>3750</v>
      </c>
      <c r="BT113" s="184"/>
      <c r="BU113" s="184"/>
      <c r="BV113" s="184"/>
      <c r="BW113" s="184"/>
      <c r="BX113" s="184"/>
      <c r="BY113" s="184">
        <v>4050</v>
      </c>
      <c r="BZ113" s="184"/>
      <c r="CA113" s="184"/>
      <c r="CB113" s="184"/>
      <c r="CC113" s="184"/>
      <c r="CD113" s="186"/>
      <c r="CE113" s="184"/>
      <c r="CF113" s="184"/>
      <c r="CG113" s="184"/>
      <c r="CH113" s="184"/>
      <c r="CI113" s="184"/>
      <c r="CJ113" s="184"/>
      <c r="CK113" s="184"/>
      <c r="CL113" s="184"/>
      <c r="CM113" s="184"/>
    </row>
    <row r="114" spans="1:91" ht="49.2">
      <c r="A114" s="120">
        <v>12</v>
      </c>
      <c r="B114" s="220" t="s">
        <v>830</v>
      </c>
      <c r="C114" s="140" t="s">
        <v>446</v>
      </c>
      <c r="D114" s="184">
        <v>153108</v>
      </c>
      <c r="E114" s="184"/>
      <c r="F114" s="184"/>
      <c r="G114" s="184">
        <v>76828</v>
      </c>
      <c r="H114" s="184">
        <v>1200</v>
      </c>
      <c r="I114" s="184"/>
      <c r="J114" s="184"/>
      <c r="K114" s="184"/>
      <c r="L114" s="184"/>
      <c r="M114" s="184"/>
      <c r="N114" s="184">
        <v>365</v>
      </c>
      <c r="O114" s="184"/>
      <c r="P114" s="184">
        <v>720</v>
      </c>
      <c r="Q114" s="184"/>
      <c r="R114" s="184"/>
      <c r="S114" s="184"/>
      <c r="T114" s="184"/>
      <c r="U114" s="184"/>
      <c r="V114" s="184"/>
      <c r="W114" s="184"/>
      <c r="X114" s="184"/>
      <c r="Y114" s="184">
        <v>10522.7</v>
      </c>
      <c r="Z114" s="184"/>
      <c r="AA114" s="184"/>
      <c r="AB114" s="184"/>
      <c r="AC114" s="184"/>
      <c r="AD114" s="184">
        <v>1304.5</v>
      </c>
      <c r="AE114" s="184"/>
      <c r="AF114" s="184"/>
      <c r="AG114" s="184"/>
      <c r="AH114" s="184"/>
      <c r="AI114" s="184"/>
      <c r="AJ114" s="184"/>
      <c r="AK114" s="184"/>
      <c r="AL114" s="184">
        <v>186832</v>
      </c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>
        <v>2158</v>
      </c>
      <c r="BA114" s="184"/>
      <c r="BB114" s="184">
        <v>1140</v>
      </c>
      <c r="BC114" s="184"/>
      <c r="BD114" s="184">
        <v>18390</v>
      </c>
      <c r="BE114" s="184"/>
      <c r="BF114" s="184">
        <v>3553.1</v>
      </c>
      <c r="BG114" s="184">
        <v>63286</v>
      </c>
      <c r="BH114" s="184">
        <v>59352</v>
      </c>
      <c r="BI114" s="184"/>
      <c r="BJ114" s="184"/>
      <c r="BK114" s="184"/>
      <c r="BL114" s="184"/>
      <c r="BM114" s="184"/>
      <c r="BN114" s="184">
        <v>1245</v>
      </c>
      <c r="BO114" s="184"/>
      <c r="BP114" s="184"/>
      <c r="BQ114" s="184">
        <v>4434</v>
      </c>
      <c r="BR114" s="184">
        <v>5733</v>
      </c>
      <c r="BS114" s="186">
        <v>58660</v>
      </c>
      <c r="BT114" s="184"/>
      <c r="BU114" s="186"/>
      <c r="BV114" s="186"/>
      <c r="BW114" s="186"/>
      <c r="BX114" s="184"/>
      <c r="BY114" s="186"/>
      <c r="BZ114" s="186"/>
      <c r="CA114" s="186"/>
      <c r="CB114" s="186"/>
      <c r="CC114" s="186"/>
      <c r="CD114" s="186"/>
      <c r="CE114" s="184"/>
      <c r="CF114" s="184"/>
      <c r="CG114" s="186"/>
      <c r="CH114" s="184"/>
      <c r="CI114" s="186"/>
      <c r="CJ114" s="184">
        <v>950</v>
      </c>
      <c r="CK114" s="184"/>
      <c r="CL114" s="184"/>
      <c r="CM114" s="184"/>
    </row>
    <row r="115" spans="1:91" ht="49.2">
      <c r="A115" s="120">
        <v>12</v>
      </c>
      <c r="B115" s="220" t="s">
        <v>831</v>
      </c>
      <c r="C115" s="140" t="s">
        <v>1346</v>
      </c>
      <c r="D115" s="184"/>
      <c r="E115" s="184">
        <v>-11537</v>
      </c>
      <c r="F115" s="184">
        <v>-64504</v>
      </c>
      <c r="G115" s="184"/>
      <c r="H115" s="184">
        <v>-1516</v>
      </c>
      <c r="I115" s="184"/>
      <c r="J115" s="184"/>
      <c r="K115" s="184"/>
      <c r="L115" s="184"/>
      <c r="M115" s="184">
        <v>-1885</v>
      </c>
      <c r="N115" s="184"/>
      <c r="O115" s="184"/>
      <c r="P115" s="184">
        <v>-1108</v>
      </c>
      <c r="Q115" s="184">
        <v>-745</v>
      </c>
      <c r="R115" s="184"/>
      <c r="S115" s="184"/>
      <c r="T115" s="184"/>
      <c r="U115" s="184"/>
      <c r="V115" s="184"/>
      <c r="W115" s="184"/>
      <c r="X115" s="184">
        <v>-65070</v>
      </c>
      <c r="Y115" s="184"/>
      <c r="Z115" s="184"/>
      <c r="AA115" s="184"/>
      <c r="AB115" s="184"/>
      <c r="AC115" s="184"/>
      <c r="AD115" s="184">
        <v>-566777.68000000005</v>
      </c>
      <c r="AE115" s="184"/>
      <c r="AF115" s="184"/>
      <c r="AG115" s="184">
        <v>-1253.06</v>
      </c>
      <c r="AH115" s="184"/>
      <c r="AI115" s="184"/>
      <c r="AJ115" s="184"/>
      <c r="AK115" s="184">
        <v>-2889</v>
      </c>
      <c r="AL115" s="184">
        <v>-7668</v>
      </c>
      <c r="AM115" s="184"/>
      <c r="AN115" s="184"/>
      <c r="AO115" s="184"/>
      <c r="AP115" s="184"/>
      <c r="AQ115" s="184"/>
      <c r="AR115" s="184"/>
      <c r="AS115" s="184"/>
      <c r="AT115" s="184"/>
      <c r="AU115" s="184">
        <v>-450.77</v>
      </c>
      <c r="AV115" s="184"/>
      <c r="AW115" s="184"/>
      <c r="AX115" s="184"/>
      <c r="AY115" s="184"/>
      <c r="AZ115" s="184"/>
      <c r="BA115" s="184"/>
      <c r="BB115" s="184"/>
      <c r="BC115" s="184"/>
      <c r="BD115" s="184">
        <v>-102045.5</v>
      </c>
      <c r="BE115" s="184"/>
      <c r="BF115" s="184"/>
      <c r="BG115" s="184"/>
      <c r="BH115" s="184">
        <v>-2870</v>
      </c>
      <c r="BI115" s="184"/>
      <c r="BJ115" s="184">
        <v>-45</v>
      </c>
      <c r="BK115" s="184"/>
      <c r="BL115" s="184"/>
      <c r="BM115" s="184">
        <v>-3525</v>
      </c>
      <c r="BN115" s="184"/>
      <c r="BO115" s="184"/>
      <c r="BP115" s="184"/>
      <c r="BQ115" s="184"/>
      <c r="BR115" s="184"/>
      <c r="BS115" s="184"/>
      <c r="BT115" s="184"/>
      <c r="BU115" s="184">
        <v>-1332.37</v>
      </c>
      <c r="BV115" s="184"/>
      <c r="BW115" s="184"/>
      <c r="BX115" s="184"/>
      <c r="BY115" s="184"/>
      <c r="BZ115" s="184">
        <v>-100</v>
      </c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</row>
    <row r="116" spans="1:91" ht="49.2">
      <c r="A116" s="120">
        <v>12</v>
      </c>
      <c r="B116" s="220" t="s">
        <v>832</v>
      </c>
      <c r="C116" s="140" t="s">
        <v>447</v>
      </c>
      <c r="D116" s="184"/>
      <c r="E116" s="184"/>
      <c r="F116" s="184">
        <v>-2006.02</v>
      </c>
      <c r="G116" s="184">
        <v>-20725.39</v>
      </c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>
        <v>-744242.4</v>
      </c>
      <c r="Y116" s="184"/>
      <c r="Z116" s="184"/>
      <c r="AA116" s="184">
        <v>-39836.21</v>
      </c>
      <c r="AB116" s="184"/>
      <c r="AC116" s="184"/>
      <c r="AD116" s="184">
        <v>-34079.15</v>
      </c>
      <c r="AE116" s="184"/>
      <c r="AF116" s="184"/>
      <c r="AG116" s="184"/>
      <c r="AH116" s="184"/>
      <c r="AI116" s="184"/>
      <c r="AJ116" s="184"/>
      <c r="AK116" s="184"/>
      <c r="AL116" s="184">
        <v>-181901.87</v>
      </c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>
        <v>-346439.63</v>
      </c>
      <c r="BE116" s="184">
        <v>-8285.9</v>
      </c>
      <c r="BF116" s="184">
        <v>-3354.43</v>
      </c>
      <c r="BG116" s="184"/>
      <c r="BH116" s="184">
        <v>-25315.599999999999</v>
      </c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>
        <v>-526011.86</v>
      </c>
      <c r="BT116" s="184"/>
      <c r="BU116" s="184"/>
      <c r="BV116" s="184">
        <v>-32999.11</v>
      </c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4"/>
      <c r="CL116" s="184"/>
      <c r="CM116" s="184"/>
    </row>
    <row r="117" spans="1:91" ht="49.2">
      <c r="A117" s="120">
        <v>12</v>
      </c>
      <c r="B117" s="220" t="s">
        <v>833</v>
      </c>
      <c r="C117" s="141" t="s">
        <v>448</v>
      </c>
      <c r="D117" s="184"/>
      <c r="E117" s="184"/>
      <c r="F117" s="184">
        <v>21765.919999999998</v>
      </c>
      <c r="G117" s="184">
        <v>37903.57</v>
      </c>
      <c r="H117" s="184"/>
      <c r="I117" s="184"/>
      <c r="J117" s="184"/>
      <c r="K117" s="184"/>
      <c r="L117" s="184"/>
      <c r="M117" s="184"/>
      <c r="N117" s="184">
        <v>45</v>
      </c>
      <c r="O117" s="184"/>
      <c r="P117" s="184">
        <v>389.19</v>
      </c>
      <c r="Q117" s="184"/>
      <c r="R117" s="184"/>
      <c r="S117" s="184"/>
      <c r="T117" s="184"/>
      <c r="U117" s="184"/>
      <c r="V117" s="184"/>
      <c r="W117" s="184"/>
      <c r="X117" s="184">
        <v>209224.09</v>
      </c>
      <c r="Y117" s="184">
        <v>79132.320000000007</v>
      </c>
      <c r="Z117" s="184"/>
      <c r="AA117" s="184">
        <v>70613.67</v>
      </c>
      <c r="AB117" s="184">
        <v>34322.589999999997</v>
      </c>
      <c r="AC117" s="184"/>
      <c r="AD117" s="184">
        <v>95767.91</v>
      </c>
      <c r="AE117" s="184"/>
      <c r="AF117" s="184"/>
      <c r="AG117" s="184"/>
      <c r="AH117" s="184"/>
      <c r="AI117" s="184"/>
      <c r="AJ117" s="184"/>
      <c r="AK117" s="184"/>
      <c r="AL117" s="184">
        <v>47997.05</v>
      </c>
      <c r="AM117" s="184"/>
      <c r="AN117" s="184"/>
      <c r="AO117" s="184"/>
      <c r="AP117" s="184">
        <v>403.29</v>
      </c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>
        <v>8708.7999999999993</v>
      </c>
      <c r="BF117" s="184"/>
      <c r="BG117" s="184">
        <v>17470.150000000001</v>
      </c>
      <c r="BH117" s="184">
        <v>3997.69</v>
      </c>
      <c r="BI117" s="184">
        <v>2210.59</v>
      </c>
      <c r="BJ117" s="184"/>
      <c r="BK117" s="184"/>
      <c r="BL117" s="184"/>
      <c r="BM117" s="184"/>
      <c r="BN117" s="184"/>
      <c r="BO117" s="184"/>
      <c r="BP117" s="184"/>
      <c r="BQ117" s="184"/>
      <c r="BR117" s="184"/>
      <c r="BS117" s="186"/>
      <c r="BT117" s="186"/>
      <c r="BU117" s="186"/>
      <c r="BV117" s="186"/>
      <c r="BW117" s="186"/>
      <c r="BX117" s="186"/>
      <c r="BY117" s="186"/>
      <c r="BZ117" s="186"/>
      <c r="CA117" s="186"/>
      <c r="CB117" s="186"/>
      <c r="CC117" s="186"/>
      <c r="CD117" s="186"/>
      <c r="CE117" s="186"/>
      <c r="CF117" s="186"/>
      <c r="CG117" s="186"/>
      <c r="CH117" s="186"/>
      <c r="CI117" s="186"/>
      <c r="CJ117" s="186"/>
      <c r="CK117" s="186"/>
      <c r="CL117" s="186"/>
      <c r="CM117" s="186"/>
    </row>
    <row r="118" spans="1:91" ht="49.2">
      <c r="A118" s="120">
        <v>12</v>
      </c>
      <c r="B118" s="220" t="s">
        <v>834</v>
      </c>
      <c r="C118" s="141" t="s">
        <v>449</v>
      </c>
      <c r="D118" s="184"/>
      <c r="E118" s="184">
        <v>11537</v>
      </c>
      <c r="F118" s="184">
        <v>66924</v>
      </c>
      <c r="G118" s="184"/>
      <c r="H118" s="184">
        <v>400</v>
      </c>
      <c r="I118" s="184"/>
      <c r="J118" s="184">
        <v>3427.5</v>
      </c>
      <c r="K118" s="184">
        <v>3326</v>
      </c>
      <c r="L118" s="184"/>
      <c r="M118" s="184">
        <v>1885</v>
      </c>
      <c r="N118" s="184">
        <v>65106</v>
      </c>
      <c r="O118" s="184"/>
      <c r="P118" s="184">
        <v>17455.25</v>
      </c>
      <c r="Q118" s="184">
        <v>745</v>
      </c>
      <c r="R118" s="184">
        <v>700</v>
      </c>
      <c r="S118" s="184"/>
      <c r="T118" s="184">
        <v>31118.75</v>
      </c>
      <c r="U118" s="184">
        <v>18715.5</v>
      </c>
      <c r="V118" s="184"/>
      <c r="W118" s="184">
        <v>70432</v>
      </c>
      <c r="X118" s="184">
        <v>65070</v>
      </c>
      <c r="Y118" s="184">
        <v>56792</v>
      </c>
      <c r="Z118" s="184">
        <v>360389.5</v>
      </c>
      <c r="AA118" s="184">
        <v>242191</v>
      </c>
      <c r="AB118" s="184">
        <v>65536.75</v>
      </c>
      <c r="AC118" s="184">
        <v>97649</v>
      </c>
      <c r="AD118" s="184">
        <v>663641.03</v>
      </c>
      <c r="AE118" s="184">
        <v>16668</v>
      </c>
      <c r="AF118" s="184"/>
      <c r="AG118" s="184">
        <v>1253.06</v>
      </c>
      <c r="AH118" s="184">
        <v>755</v>
      </c>
      <c r="AI118" s="184">
        <v>37200.92</v>
      </c>
      <c r="AJ118" s="184">
        <v>3258</v>
      </c>
      <c r="AK118" s="184">
        <v>2889</v>
      </c>
      <c r="AL118" s="184">
        <v>166931.25</v>
      </c>
      <c r="AM118" s="184"/>
      <c r="AN118" s="184"/>
      <c r="AO118" s="184">
        <v>14656</v>
      </c>
      <c r="AP118" s="184">
        <v>13557</v>
      </c>
      <c r="AQ118" s="184">
        <v>4457</v>
      </c>
      <c r="AR118" s="184"/>
      <c r="AS118" s="184">
        <v>14461</v>
      </c>
      <c r="AT118" s="184"/>
      <c r="AU118" s="184"/>
      <c r="AV118" s="184"/>
      <c r="AW118" s="184"/>
      <c r="AX118" s="184">
        <v>1657.5</v>
      </c>
      <c r="AY118" s="184"/>
      <c r="AZ118" s="184"/>
      <c r="BA118" s="184">
        <v>260</v>
      </c>
      <c r="BB118" s="184">
        <v>16279.75</v>
      </c>
      <c r="BC118" s="184"/>
      <c r="BD118" s="184">
        <v>356194.5</v>
      </c>
      <c r="BE118" s="184">
        <v>142962</v>
      </c>
      <c r="BF118" s="184">
        <v>63472.65</v>
      </c>
      <c r="BG118" s="184">
        <v>25211</v>
      </c>
      <c r="BH118" s="184">
        <v>155264.51999999999</v>
      </c>
      <c r="BI118" s="184"/>
      <c r="BJ118" s="184">
        <v>1025</v>
      </c>
      <c r="BK118" s="184"/>
      <c r="BL118" s="184"/>
      <c r="BM118" s="184">
        <v>3525</v>
      </c>
      <c r="BN118" s="184"/>
      <c r="BO118" s="184"/>
      <c r="BP118" s="184">
        <v>1390</v>
      </c>
      <c r="BQ118" s="184"/>
      <c r="BR118" s="184"/>
      <c r="BS118" s="184">
        <v>316059.94</v>
      </c>
      <c r="BT118" s="184"/>
      <c r="BU118" s="184">
        <v>1332.37</v>
      </c>
      <c r="BV118" s="184">
        <v>26143</v>
      </c>
      <c r="BW118" s="184"/>
      <c r="BX118" s="184"/>
      <c r="BY118" s="184"/>
      <c r="BZ118" s="184">
        <v>100</v>
      </c>
      <c r="CA118" s="184"/>
      <c r="CB118" s="184"/>
      <c r="CC118" s="184">
        <v>16048</v>
      </c>
      <c r="CD118" s="184">
        <v>5006.25</v>
      </c>
      <c r="CE118" s="184">
        <v>960</v>
      </c>
      <c r="CF118" s="184"/>
      <c r="CG118" s="184"/>
      <c r="CH118" s="184"/>
      <c r="CI118" s="184"/>
      <c r="CJ118" s="184"/>
      <c r="CK118" s="184">
        <v>3938</v>
      </c>
      <c r="CL118" s="184"/>
      <c r="CM118" s="184"/>
    </row>
    <row r="119" spans="1:91" ht="49.2">
      <c r="A119" s="120">
        <v>12</v>
      </c>
      <c r="B119" s="220" t="s">
        <v>835</v>
      </c>
      <c r="C119" s="141" t="s">
        <v>1228</v>
      </c>
      <c r="D119" s="184">
        <v>198531</v>
      </c>
      <c r="E119" s="184"/>
      <c r="F119" s="184">
        <v>34428</v>
      </c>
      <c r="G119" s="184">
        <v>146168.25</v>
      </c>
      <c r="H119" s="184"/>
      <c r="I119" s="184"/>
      <c r="J119" s="184"/>
      <c r="K119" s="184"/>
      <c r="L119" s="184"/>
      <c r="M119" s="184"/>
      <c r="N119" s="184">
        <v>443588.98</v>
      </c>
      <c r="O119" s="184"/>
      <c r="P119" s="184">
        <v>108863.71</v>
      </c>
      <c r="Q119" s="184"/>
      <c r="R119" s="184"/>
      <c r="S119" s="184"/>
      <c r="T119" s="184">
        <v>23064</v>
      </c>
      <c r="U119" s="184"/>
      <c r="V119" s="184"/>
      <c r="W119" s="184">
        <v>34426</v>
      </c>
      <c r="X119" s="184">
        <v>1313374.3</v>
      </c>
      <c r="Y119" s="184">
        <v>15380.75</v>
      </c>
      <c r="Z119" s="184">
        <v>116615.5</v>
      </c>
      <c r="AA119" s="184">
        <v>107460.44</v>
      </c>
      <c r="AB119" s="184">
        <v>16859.25</v>
      </c>
      <c r="AC119" s="184">
        <v>25976</v>
      </c>
      <c r="AD119" s="184">
        <v>195946.04</v>
      </c>
      <c r="AE119" s="184">
        <v>22237</v>
      </c>
      <c r="AF119" s="184"/>
      <c r="AG119" s="184"/>
      <c r="AH119" s="184"/>
      <c r="AI119" s="184">
        <v>15288.5</v>
      </c>
      <c r="AJ119" s="184"/>
      <c r="AK119" s="184">
        <v>7125</v>
      </c>
      <c r="AL119" s="184">
        <v>254356</v>
      </c>
      <c r="AM119" s="184"/>
      <c r="AN119" s="184"/>
      <c r="AO119" s="184"/>
      <c r="AP119" s="184"/>
      <c r="AQ119" s="184"/>
      <c r="AR119" s="184"/>
      <c r="AS119" s="184">
        <v>18016</v>
      </c>
      <c r="AT119" s="184"/>
      <c r="AU119" s="184"/>
      <c r="AV119" s="184"/>
      <c r="AW119" s="184"/>
      <c r="AX119" s="184"/>
      <c r="AY119" s="184"/>
      <c r="AZ119" s="184"/>
      <c r="BA119" s="184"/>
      <c r="BB119" s="184">
        <v>31524</v>
      </c>
      <c r="BC119" s="184"/>
      <c r="BD119" s="184">
        <v>954976.75</v>
      </c>
      <c r="BE119" s="184">
        <v>222386.1</v>
      </c>
      <c r="BF119" s="184">
        <v>92521.25</v>
      </c>
      <c r="BG119" s="184">
        <v>1929.5</v>
      </c>
      <c r="BH119" s="184">
        <v>673757.75</v>
      </c>
      <c r="BI119" s="184">
        <v>1297</v>
      </c>
      <c r="BJ119" s="184"/>
      <c r="BK119" s="184"/>
      <c r="BL119" s="184"/>
      <c r="BM119" s="184">
        <v>27208</v>
      </c>
      <c r="BN119" s="184"/>
      <c r="BO119" s="184">
        <v>3969.75</v>
      </c>
      <c r="BP119" s="184"/>
      <c r="BQ119" s="184"/>
      <c r="BR119" s="184"/>
      <c r="BS119" s="184">
        <v>1228249.5</v>
      </c>
      <c r="BT119" s="184"/>
      <c r="BU119" s="184"/>
      <c r="BV119" s="184">
        <v>36111</v>
      </c>
      <c r="BW119" s="184"/>
      <c r="BX119" s="184"/>
      <c r="BY119" s="184"/>
      <c r="BZ119" s="184"/>
      <c r="CA119" s="184"/>
      <c r="CB119" s="184"/>
      <c r="CC119" s="184"/>
      <c r="CD119" s="184"/>
      <c r="CE119" s="184">
        <v>3972</v>
      </c>
      <c r="CF119" s="184"/>
      <c r="CG119" s="184"/>
      <c r="CH119" s="184"/>
      <c r="CI119" s="184">
        <v>11417.75</v>
      </c>
      <c r="CJ119" s="184"/>
      <c r="CK119" s="184">
        <v>2911</v>
      </c>
      <c r="CL119" s="184"/>
      <c r="CM119" s="184"/>
    </row>
    <row r="120" spans="1:91" ht="49.2">
      <c r="A120" s="120">
        <v>12</v>
      </c>
      <c r="B120" s="220" t="s">
        <v>836</v>
      </c>
      <c r="C120" s="141" t="s">
        <v>450</v>
      </c>
      <c r="D120" s="184"/>
      <c r="E120" s="184"/>
      <c r="F120" s="184"/>
      <c r="G120" s="184"/>
      <c r="H120" s="184">
        <v>-1510</v>
      </c>
      <c r="I120" s="184"/>
      <c r="J120" s="184">
        <v>-3427.5</v>
      </c>
      <c r="K120" s="184">
        <v>-3326</v>
      </c>
      <c r="L120" s="184"/>
      <c r="M120" s="184"/>
      <c r="N120" s="184">
        <v>-65106</v>
      </c>
      <c r="O120" s="184"/>
      <c r="P120" s="184">
        <v>-17455.25</v>
      </c>
      <c r="Q120" s="184"/>
      <c r="R120" s="184">
        <v>-700</v>
      </c>
      <c r="S120" s="184"/>
      <c r="T120" s="184">
        <v>-31118.75</v>
      </c>
      <c r="U120" s="184">
        <v>-18715.5</v>
      </c>
      <c r="V120" s="184"/>
      <c r="W120" s="184">
        <v>-70432</v>
      </c>
      <c r="X120" s="184"/>
      <c r="Y120" s="184">
        <v>-56792</v>
      </c>
      <c r="Z120" s="184">
        <v>-360389.5</v>
      </c>
      <c r="AA120" s="184">
        <v>-242191</v>
      </c>
      <c r="AB120" s="184">
        <v>-65536.75</v>
      </c>
      <c r="AC120" s="184">
        <v>-97649</v>
      </c>
      <c r="AD120" s="184"/>
      <c r="AE120" s="184">
        <v>-16668</v>
      </c>
      <c r="AF120" s="184"/>
      <c r="AG120" s="184"/>
      <c r="AH120" s="184">
        <v>-755</v>
      </c>
      <c r="AI120" s="184">
        <v>-37200.92</v>
      </c>
      <c r="AJ120" s="184">
        <v>-13913</v>
      </c>
      <c r="AK120" s="184"/>
      <c r="AL120" s="184">
        <v>-166931.25</v>
      </c>
      <c r="AM120" s="184"/>
      <c r="AN120" s="184"/>
      <c r="AO120" s="184">
        <v>-14656</v>
      </c>
      <c r="AP120" s="184">
        <v>-13197</v>
      </c>
      <c r="AQ120" s="184">
        <v>-4457</v>
      </c>
      <c r="AR120" s="184"/>
      <c r="AS120" s="184">
        <v>-14461</v>
      </c>
      <c r="AT120" s="184"/>
      <c r="AU120" s="184"/>
      <c r="AV120" s="184"/>
      <c r="AW120" s="184"/>
      <c r="AX120" s="184">
        <v>-1657.5</v>
      </c>
      <c r="AY120" s="184"/>
      <c r="AZ120" s="184"/>
      <c r="BA120" s="184">
        <v>-260</v>
      </c>
      <c r="BB120" s="184">
        <v>-16279.75</v>
      </c>
      <c r="BC120" s="184"/>
      <c r="BD120" s="184">
        <v>-356194.5</v>
      </c>
      <c r="BE120" s="184">
        <v>-142962</v>
      </c>
      <c r="BF120" s="184">
        <v>-63472.65</v>
      </c>
      <c r="BG120" s="184">
        <v>-17256.57</v>
      </c>
      <c r="BH120" s="184">
        <v>-154814.51999999999</v>
      </c>
      <c r="BI120" s="184"/>
      <c r="BJ120" s="184">
        <v>-1025</v>
      </c>
      <c r="BK120" s="184"/>
      <c r="BL120" s="184"/>
      <c r="BM120" s="184"/>
      <c r="BN120" s="184"/>
      <c r="BO120" s="184"/>
      <c r="BP120" s="184"/>
      <c r="BQ120" s="184"/>
      <c r="BR120" s="184"/>
      <c r="BS120" s="184">
        <v>-316059.94</v>
      </c>
      <c r="BT120" s="184"/>
      <c r="BU120" s="184"/>
      <c r="BV120" s="184">
        <v>-26143</v>
      </c>
      <c r="BW120" s="184"/>
      <c r="BX120" s="184"/>
      <c r="BY120" s="184">
        <v>-4050</v>
      </c>
      <c r="BZ120" s="184"/>
      <c r="CA120" s="184"/>
      <c r="CB120" s="184"/>
      <c r="CC120" s="184">
        <v>-16048</v>
      </c>
      <c r="CD120" s="184">
        <v>-5006.25</v>
      </c>
      <c r="CE120" s="184">
        <v>-960</v>
      </c>
      <c r="CF120" s="184"/>
      <c r="CG120" s="184"/>
      <c r="CH120" s="184"/>
      <c r="CI120" s="184"/>
      <c r="CJ120" s="184"/>
      <c r="CK120" s="184">
        <v>-1987</v>
      </c>
      <c r="CL120" s="184"/>
      <c r="CM120" s="184"/>
    </row>
    <row r="121" spans="1:91" ht="49.2">
      <c r="A121" s="120">
        <v>12</v>
      </c>
      <c r="B121" s="220" t="s">
        <v>837</v>
      </c>
      <c r="C121" s="141" t="s">
        <v>451</v>
      </c>
      <c r="D121" s="184"/>
      <c r="E121" s="184"/>
      <c r="F121" s="184"/>
      <c r="G121" s="184"/>
      <c r="H121" s="184"/>
      <c r="I121" s="184"/>
      <c r="J121" s="184"/>
      <c r="K121" s="184"/>
      <c r="L121" s="184"/>
      <c r="M121" s="184">
        <v>250</v>
      </c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>
        <v>1900.58</v>
      </c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4"/>
      <c r="BN121" s="184"/>
      <c r="BO121" s="184"/>
      <c r="BP121" s="184"/>
      <c r="BQ121" s="184"/>
      <c r="BR121" s="184">
        <v>75.59</v>
      </c>
      <c r="BS121" s="186"/>
      <c r="BT121" s="184"/>
      <c r="BU121" s="184"/>
      <c r="BV121" s="184"/>
      <c r="BW121" s="184"/>
      <c r="BX121" s="184"/>
      <c r="BY121" s="184"/>
      <c r="BZ121" s="184"/>
      <c r="CA121" s="184"/>
      <c r="CB121" s="184"/>
      <c r="CC121" s="184"/>
      <c r="CD121" s="184"/>
      <c r="CE121" s="184"/>
      <c r="CF121" s="184"/>
      <c r="CG121" s="184"/>
      <c r="CH121" s="184"/>
      <c r="CI121" s="184">
        <v>13425.97</v>
      </c>
      <c r="CJ121" s="184"/>
      <c r="CK121" s="184"/>
      <c r="CL121" s="184"/>
      <c r="CM121" s="184"/>
    </row>
    <row r="122" spans="1:91" ht="24.6">
      <c r="A122" s="120">
        <v>19</v>
      </c>
      <c r="B122" s="220" t="s">
        <v>838</v>
      </c>
      <c r="C122" s="141" t="s">
        <v>452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</row>
    <row r="123" spans="1:91" ht="24.6">
      <c r="A123" s="120">
        <v>19</v>
      </c>
      <c r="B123" s="220" t="s">
        <v>839</v>
      </c>
      <c r="C123" s="141" t="s">
        <v>453</v>
      </c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>
        <v>7500</v>
      </c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>
        <v>12300</v>
      </c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</row>
    <row r="124" spans="1:91" ht="24.6">
      <c r="A124" s="120">
        <v>19</v>
      </c>
      <c r="B124" s="220" t="s">
        <v>840</v>
      </c>
      <c r="C124" s="141" t="s">
        <v>454</v>
      </c>
      <c r="D124" s="184"/>
      <c r="E124" s="184"/>
      <c r="F124" s="184"/>
      <c r="G124" s="184">
        <v>30000</v>
      </c>
      <c r="H124" s="184"/>
      <c r="I124" s="184">
        <v>7967.74</v>
      </c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>
        <v>3000</v>
      </c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</row>
    <row r="125" spans="1:91" s="289" customFormat="1" ht="24.6">
      <c r="A125" s="286">
        <v>19</v>
      </c>
      <c r="B125" s="285" t="s">
        <v>1337</v>
      </c>
      <c r="C125" s="287" t="s">
        <v>1339</v>
      </c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>
        <v>3006750</v>
      </c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>
        <v>2291212.79</v>
      </c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  <c r="CH125" s="288"/>
      <c r="CI125" s="288"/>
      <c r="CJ125" s="288"/>
      <c r="CK125" s="288"/>
      <c r="CL125" s="288"/>
      <c r="CM125" s="288"/>
    </row>
    <row r="126" spans="1:91" ht="24.6">
      <c r="A126" s="120">
        <v>19</v>
      </c>
      <c r="B126" s="220" t="s">
        <v>841</v>
      </c>
      <c r="C126" s="141" t="s">
        <v>455</v>
      </c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>
        <v>128500</v>
      </c>
      <c r="T126" s="184"/>
      <c r="U126" s="184">
        <v>40950</v>
      </c>
      <c r="V126" s="184">
        <v>11200</v>
      </c>
      <c r="W126" s="184">
        <v>33500</v>
      </c>
      <c r="X126" s="184"/>
      <c r="Y126" s="184"/>
      <c r="Z126" s="184"/>
      <c r="AA126" s="184"/>
      <c r="AB126" s="184"/>
      <c r="AC126" s="184"/>
      <c r="AD126" s="184">
        <v>4360</v>
      </c>
      <c r="AE126" s="184"/>
      <c r="AF126" s="184"/>
      <c r="AG126" s="184">
        <v>260650</v>
      </c>
      <c r="AH126" s="184"/>
      <c r="AI126" s="184"/>
      <c r="AJ126" s="184">
        <v>153230</v>
      </c>
      <c r="AK126" s="184"/>
      <c r="AL126" s="184"/>
      <c r="AM126" s="184"/>
      <c r="AN126" s="184"/>
      <c r="AO126" s="184"/>
      <c r="AP126" s="184"/>
      <c r="AQ126" s="184">
        <v>10000</v>
      </c>
      <c r="AR126" s="184"/>
      <c r="AS126" s="184">
        <v>2140610</v>
      </c>
      <c r="AT126" s="184"/>
      <c r="AU126" s="184">
        <v>741382</v>
      </c>
      <c r="AV126" s="184">
        <v>458354</v>
      </c>
      <c r="AW126" s="184"/>
      <c r="AX126" s="184">
        <v>6200</v>
      </c>
      <c r="AY126" s="184"/>
      <c r="AZ126" s="184"/>
      <c r="BA126" s="184"/>
      <c r="BB126" s="184"/>
      <c r="BC126" s="184">
        <v>678730</v>
      </c>
      <c r="BD126" s="184"/>
      <c r="BE126" s="184"/>
      <c r="BF126" s="184"/>
      <c r="BG126" s="184">
        <v>856244</v>
      </c>
      <c r="BH126" s="184"/>
      <c r="BI126" s="184"/>
      <c r="BJ126" s="184"/>
      <c r="BK126" s="184"/>
      <c r="BL126" s="184"/>
      <c r="BM126" s="184"/>
      <c r="BN126" s="184"/>
      <c r="BO126" s="184"/>
      <c r="BP126" s="184"/>
      <c r="BQ126" s="184"/>
      <c r="BR126" s="184"/>
      <c r="BS126" s="184"/>
      <c r="BT126" s="184"/>
      <c r="BU126" s="184">
        <v>302818</v>
      </c>
      <c r="BV126" s="184"/>
      <c r="BW126" s="184"/>
      <c r="BX126" s="184">
        <v>1159336</v>
      </c>
      <c r="BY126" s="184"/>
      <c r="BZ126" s="184">
        <v>292376</v>
      </c>
      <c r="CA126" s="184"/>
      <c r="CB126" s="184"/>
      <c r="CC126" s="184"/>
      <c r="CD126" s="184">
        <v>250608</v>
      </c>
      <c r="CE126" s="184"/>
      <c r="CF126" s="184"/>
      <c r="CG126" s="184"/>
      <c r="CH126" s="184"/>
      <c r="CI126" s="184"/>
      <c r="CJ126" s="184"/>
      <c r="CK126" s="184"/>
      <c r="CL126" s="184"/>
      <c r="CM126" s="184"/>
    </row>
    <row r="127" spans="1:91" ht="24.6">
      <c r="A127" s="120">
        <v>19</v>
      </c>
      <c r="B127" s="220" t="s">
        <v>842</v>
      </c>
      <c r="C127" s="142" t="s">
        <v>1229</v>
      </c>
      <c r="D127" s="184"/>
      <c r="E127" s="184">
        <v>2065</v>
      </c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>
        <v>250000</v>
      </c>
      <c r="Q127" s="184">
        <v>167523.45000000001</v>
      </c>
      <c r="R127" s="184"/>
      <c r="S127" s="184"/>
      <c r="T127" s="184"/>
      <c r="U127" s="184"/>
      <c r="V127" s="184"/>
      <c r="W127" s="184"/>
      <c r="X127" s="184">
        <v>250000</v>
      </c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>
        <v>10472</v>
      </c>
      <c r="AI127" s="184"/>
      <c r="AJ127" s="184"/>
      <c r="AK127" s="184"/>
      <c r="AL127" s="184">
        <v>19740</v>
      </c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>
        <v>20000</v>
      </c>
      <c r="AZ127" s="184"/>
      <c r="BA127" s="184"/>
      <c r="BB127" s="184"/>
      <c r="BC127" s="184"/>
      <c r="BD127" s="184"/>
      <c r="BE127" s="184"/>
      <c r="BF127" s="184"/>
      <c r="BG127" s="184"/>
      <c r="BH127" s="184"/>
      <c r="BI127" s="184"/>
      <c r="BJ127" s="184"/>
      <c r="BK127" s="184"/>
      <c r="BL127" s="184"/>
      <c r="BM127" s="184"/>
      <c r="BN127" s="184"/>
      <c r="BO127" s="184"/>
      <c r="BP127" s="184"/>
      <c r="BQ127" s="184"/>
      <c r="BR127" s="184"/>
      <c r="BS127" s="184">
        <v>690000</v>
      </c>
      <c r="BT127" s="184"/>
      <c r="BU127" s="184"/>
      <c r="BV127" s="184">
        <v>55000</v>
      </c>
      <c r="BW127" s="184"/>
      <c r="BX127" s="184"/>
      <c r="BY127" s="184"/>
      <c r="BZ127" s="184"/>
      <c r="CA127" s="184"/>
      <c r="CB127" s="184"/>
      <c r="CC127" s="184"/>
      <c r="CD127" s="184">
        <v>25000</v>
      </c>
      <c r="CE127" s="184"/>
      <c r="CF127" s="184"/>
      <c r="CG127" s="184"/>
      <c r="CH127" s="184"/>
      <c r="CI127" s="184"/>
      <c r="CJ127" s="184">
        <v>11000</v>
      </c>
      <c r="CK127" s="184">
        <v>5139260.6399999997</v>
      </c>
      <c r="CL127" s="184"/>
      <c r="CM127" s="184"/>
    </row>
    <row r="128" spans="1:91" ht="24.6">
      <c r="A128" s="120">
        <v>19</v>
      </c>
      <c r="B128" s="220" t="s">
        <v>843</v>
      </c>
      <c r="C128" s="142" t="s">
        <v>456</v>
      </c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>
        <v>7000000</v>
      </c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6"/>
      <c r="BT128" s="184"/>
      <c r="BU128" s="184"/>
      <c r="BV128" s="184"/>
      <c r="BW128" s="184"/>
      <c r="BX128" s="184"/>
      <c r="BY128" s="184"/>
      <c r="BZ128" s="184"/>
      <c r="CA128" s="186"/>
      <c r="CB128" s="184"/>
      <c r="CC128" s="184">
        <v>135746</v>
      </c>
      <c r="CD128" s="184"/>
      <c r="CE128" s="184"/>
      <c r="CF128" s="184"/>
      <c r="CG128" s="184"/>
      <c r="CH128" s="184"/>
      <c r="CI128" s="184"/>
      <c r="CJ128" s="184"/>
      <c r="CK128" s="184"/>
      <c r="CL128" s="184"/>
      <c r="CM128" s="184"/>
    </row>
    <row r="129" spans="1:91" ht="24.6">
      <c r="A129" s="120">
        <v>19</v>
      </c>
      <c r="B129" s="220" t="s">
        <v>844</v>
      </c>
      <c r="C129" s="142" t="s">
        <v>457</v>
      </c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>
        <v>1885183.5</v>
      </c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>
        <v>299088.8</v>
      </c>
      <c r="BB129" s="184"/>
      <c r="BC129" s="184"/>
      <c r="BD129" s="184"/>
      <c r="BE129" s="184"/>
      <c r="BF129" s="184"/>
      <c r="BG129" s="184"/>
      <c r="BH129" s="184"/>
      <c r="BI129" s="184">
        <v>158000</v>
      </c>
      <c r="BJ129" s="184"/>
      <c r="BK129" s="184"/>
      <c r="BL129" s="184">
        <v>1015740.75</v>
      </c>
      <c r="BM129" s="184"/>
      <c r="BN129" s="184"/>
      <c r="BO129" s="184"/>
      <c r="BP129" s="184"/>
      <c r="BQ129" s="184"/>
      <c r="BR129" s="184"/>
      <c r="BS129" s="186"/>
      <c r="BT129" s="184"/>
      <c r="BU129" s="184"/>
      <c r="BV129" s="186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</row>
    <row r="130" spans="1:91" ht="49.2">
      <c r="A130" s="120">
        <v>19</v>
      </c>
      <c r="B130" s="220" t="s">
        <v>845</v>
      </c>
      <c r="C130" s="142" t="s">
        <v>458</v>
      </c>
      <c r="D130" s="184">
        <v>888126.75</v>
      </c>
      <c r="E130" s="184">
        <v>9730.5499999999993</v>
      </c>
      <c r="F130" s="184">
        <v>137776.35</v>
      </c>
      <c r="G130" s="184">
        <v>23800</v>
      </c>
      <c r="H130" s="184">
        <v>30004.880000000001</v>
      </c>
      <c r="I130" s="184">
        <v>294426.40999999997</v>
      </c>
      <c r="J130" s="184">
        <v>37858.550000000003</v>
      </c>
      <c r="K130" s="184">
        <v>136368.54999999999</v>
      </c>
      <c r="L130" s="184">
        <v>41102.89</v>
      </c>
      <c r="M130" s="184">
        <v>7432.25</v>
      </c>
      <c r="N130" s="184">
        <v>1193669.31</v>
      </c>
      <c r="O130" s="184">
        <v>84857.64</v>
      </c>
      <c r="P130" s="184">
        <v>885540.71</v>
      </c>
      <c r="Q130" s="184">
        <v>386548.53</v>
      </c>
      <c r="R130" s="184">
        <v>365008</v>
      </c>
      <c r="S130" s="184">
        <v>335257.55</v>
      </c>
      <c r="T130" s="184">
        <v>157362</v>
      </c>
      <c r="U130" s="184">
        <v>351072.76</v>
      </c>
      <c r="V130" s="184">
        <v>1511319.25</v>
      </c>
      <c r="W130" s="184">
        <v>571027.77</v>
      </c>
      <c r="X130" s="184">
        <v>892387.77</v>
      </c>
      <c r="Y130" s="184">
        <v>7197</v>
      </c>
      <c r="Z130" s="184">
        <v>252160.64000000001</v>
      </c>
      <c r="AA130" s="184">
        <v>30100</v>
      </c>
      <c r="AB130" s="184">
        <v>59982.83</v>
      </c>
      <c r="AC130" s="184">
        <v>444868</v>
      </c>
      <c r="AD130" s="184">
        <v>14870</v>
      </c>
      <c r="AE130" s="184">
        <v>1095170.81</v>
      </c>
      <c r="AF130" s="184">
        <v>904432</v>
      </c>
      <c r="AG130" s="184">
        <v>133155.21</v>
      </c>
      <c r="AH130" s="184">
        <v>6197</v>
      </c>
      <c r="AI130" s="184">
        <v>106970.33</v>
      </c>
      <c r="AJ130" s="184">
        <v>44876.35</v>
      </c>
      <c r="AK130" s="184">
        <v>486354.56</v>
      </c>
      <c r="AL130" s="184">
        <v>1393598.69</v>
      </c>
      <c r="AM130" s="184">
        <v>2555533.92</v>
      </c>
      <c r="AN130" s="184">
        <v>5391</v>
      </c>
      <c r="AO130" s="184">
        <v>344004</v>
      </c>
      <c r="AP130" s="184">
        <v>162107.81</v>
      </c>
      <c r="AQ130" s="184">
        <v>304336</v>
      </c>
      <c r="AR130" s="184">
        <v>28001</v>
      </c>
      <c r="AS130" s="184">
        <v>102970.08</v>
      </c>
      <c r="AT130" s="184">
        <v>73346</v>
      </c>
      <c r="AU130" s="184">
        <v>3502242.27</v>
      </c>
      <c r="AV130" s="184">
        <v>247167.01</v>
      </c>
      <c r="AW130" s="184">
        <v>283445.68</v>
      </c>
      <c r="AX130" s="184">
        <v>32795</v>
      </c>
      <c r="AY130" s="184">
        <v>63677</v>
      </c>
      <c r="AZ130" s="184">
        <v>7166</v>
      </c>
      <c r="BA130" s="184">
        <v>591618.32999999996</v>
      </c>
      <c r="BB130" s="184">
        <v>339947.5</v>
      </c>
      <c r="BC130" s="184">
        <v>51465</v>
      </c>
      <c r="BD130" s="184">
        <v>3617249.33</v>
      </c>
      <c r="BE130" s="184">
        <v>163824.32000000001</v>
      </c>
      <c r="BF130" s="184">
        <v>36939.56</v>
      </c>
      <c r="BG130" s="184">
        <v>410315.87</v>
      </c>
      <c r="BH130" s="184">
        <v>3654652.51</v>
      </c>
      <c r="BI130" s="184">
        <v>37933.019999999997</v>
      </c>
      <c r="BJ130" s="184">
        <v>49095</v>
      </c>
      <c r="BK130" s="184">
        <v>2425.56</v>
      </c>
      <c r="BL130" s="184">
        <v>1032600</v>
      </c>
      <c r="BM130" s="184">
        <v>2814797.33</v>
      </c>
      <c r="BN130" s="184">
        <v>305961.09999999998</v>
      </c>
      <c r="BO130" s="184">
        <v>5500</v>
      </c>
      <c r="BP130" s="184">
        <v>69378.490000000005</v>
      </c>
      <c r="BQ130" s="184">
        <v>176879.9</v>
      </c>
      <c r="BR130" s="184">
        <v>645823.85</v>
      </c>
      <c r="BS130" s="186">
        <v>10492362.619999999</v>
      </c>
      <c r="BT130" s="184">
        <v>6200</v>
      </c>
      <c r="BU130" s="184"/>
      <c r="BV130" s="184">
        <v>2255861.6800000002</v>
      </c>
      <c r="BW130" s="184">
        <v>1679.1</v>
      </c>
      <c r="BX130" s="184">
        <v>520000</v>
      </c>
      <c r="BY130" s="184">
        <v>267867.26</v>
      </c>
      <c r="BZ130" s="184">
        <v>179457.58</v>
      </c>
      <c r="CA130" s="184">
        <v>3300</v>
      </c>
      <c r="CB130" s="184">
        <v>344625.54</v>
      </c>
      <c r="CC130" s="184">
        <v>57394.55</v>
      </c>
      <c r="CD130" s="184">
        <v>248718.31</v>
      </c>
      <c r="CE130" s="184">
        <v>28800</v>
      </c>
      <c r="CF130" s="184">
        <v>438369.99</v>
      </c>
      <c r="CG130" s="184">
        <v>5000</v>
      </c>
      <c r="CH130" s="184">
        <v>366118.85</v>
      </c>
      <c r="CI130" s="184">
        <v>979.12</v>
      </c>
      <c r="CJ130" s="184">
        <v>15000</v>
      </c>
      <c r="CK130" s="184">
        <v>8200</v>
      </c>
      <c r="CL130" s="184">
        <v>730466.99</v>
      </c>
      <c r="CM130" s="184">
        <v>80211</v>
      </c>
    </row>
    <row r="131" spans="1:91" ht="24.6">
      <c r="A131" s="120">
        <v>19</v>
      </c>
      <c r="B131" s="220" t="s">
        <v>846</v>
      </c>
      <c r="C131" s="142" t="s">
        <v>459</v>
      </c>
      <c r="D131" s="184"/>
      <c r="E131" s="184"/>
      <c r="F131" s="184">
        <v>260000</v>
      </c>
      <c r="G131" s="184"/>
      <c r="H131" s="184"/>
      <c r="I131" s="184"/>
      <c r="J131" s="184"/>
      <c r="K131" s="184"/>
      <c r="L131" s="184"/>
      <c r="M131" s="184">
        <v>4622.3999999999996</v>
      </c>
      <c r="N131" s="184">
        <v>10949000</v>
      </c>
      <c r="O131" s="184"/>
      <c r="P131" s="184">
        <v>2833260.29</v>
      </c>
      <c r="Q131" s="184">
        <v>191800</v>
      </c>
      <c r="R131" s="184">
        <v>100000</v>
      </c>
      <c r="S131" s="184"/>
      <c r="T131" s="184">
        <v>2729.79</v>
      </c>
      <c r="U131" s="184">
        <v>231767.21</v>
      </c>
      <c r="V131" s="184"/>
      <c r="W131" s="184">
        <v>176300.01</v>
      </c>
      <c r="X131" s="184">
        <v>5982083.8300000001</v>
      </c>
      <c r="Y131" s="184">
        <v>16600</v>
      </c>
      <c r="Z131" s="184"/>
      <c r="AA131" s="184"/>
      <c r="AB131" s="184"/>
      <c r="AC131" s="184">
        <v>323150</v>
      </c>
      <c r="AD131" s="184"/>
      <c r="AE131" s="184">
        <v>71800</v>
      </c>
      <c r="AF131" s="184"/>
      <c r="AG131" s="184">
        <v>6232197.7000000002</v>
      </c>
      <c r="AH131" s="184"/>
      <c r="AI131" s="184">
        <v>9962372.9600000009</v>
      </c>
      <c r="AJ131" s="184"/>
      <c r="AK131" s="184">
        <v>112250.01</v>
      </c>
      <c r="AL131" s="184">
        <v>16354495.09</v>
      </c>
      <c r="AM131" s="184">
        <v>132689.87</v>
      </c>
      <c r="AN131" s="184"/>
      <c r="AO131" s="184">
        <v>531447.17000000004</v>
      </c>
      <c r="AP131" s="184"/>
      <c r="AQ131" s="184">
        <v>33444.449999999997</v>
      </c>
      <c r="AR131" s="184"/>
      <c r="AS131" s="184">
        <v>1732386.94</v>
      </c>
      <c r="AT131" s="184">
        <v>880</v>
      </c>
      <c r="AU131" s="184">
        <v>1016990</v>
      </c>
      <c r="AV131" s="184">
        <v>1200000</v>
      </c>
      <c r="AW131" s="184">
        <v>35000</v>
      </c>
      <c r="AX131" s="184"/>
      <c r="AY131" s="184">
        <v>165000</v>
      </c>
      <c r="AZ131" s="184">
        <v>17950</v>
      </c>
      <c r="BA131" s="184"/>
      <c r="BB131" s="184">
        <v>1984322</v>
      </c>
      <c r="BC131" s="184">
        <v>1417600.95</v>
      </c>
      <c r="BD131" s="184">
        <v>11245677</v>
      </c>
      <c r="BE131" s="184"/>
      <c r="BF131" s="184"/>
      <c r="BG131" s="184">
        <v>1430439.99</v>
      </c>
      <c r="BH131" s="184">
        <v>1576166.24</v>
      </c>
      <c r="BI131" s="184">
        <v>10600</v>
      </c>
      <c r="BJ131" s="184">
        <v>109056</v>
      </c>
      <c r="BK131" s="184"/>
      <c r="BL131" s="184">
        <v>62490</v>
      </c>
      <c r="BM131" s="184">
        <v>1378724.99</v>
      </c>
      <c r="BN131" s="184">
        <v>49253.83</v>
      </c>
      <c r="BO131" s="184">
        <v>245218.92</v>
      </c>
      <c r="BP131" s="184"/>
      <c r="BQ131" s="184"/>
      <c r="BR131" s="184"/>
      <c r="BS131" s="184">
        <v>5886718.0099999998</v>
      </c>
      <c r="BT131" s="186">
        <v>47000</v>
      </c>
      <c r="BU131" s="186"/>
      <c r="BV131" s="184">
        <v>4431013.34</v>
      </c>
      <c r="BW131" s="186">
        <v>26000</v>
      </c>
      <c r="BX131" s="186"/>
      <c r="BY131" s="186"/>
      <c r="BZ131" s="186"/>
      <c r="CA131" s="186">
        <v>2300000</v>
      </c>
      <c r="CB131" s="186"/>
      <c r="CC131" s="186">
        <v>37700.01</v>
      </c>
      <c r="CD131" s="186">
        <v>2679734</v>
      </c>
      <c r="CE131" s="186"/>
      <c r="CF131" s="186">
        <v>35000</v>
      </c>
      <c r="CG131" s="186"/>
      <c r="CH131" s="186"/>
      <c r="CI131" s="186"/>
      <c r="CJ131" s="186">
        <v>89930</v>
      </c>
      <c r="CK131" s="186">
        <v>12853000</v>
      </c>
      <c r="CL131" s="186"/>
      <c r="CM131" s="186">
        <v>5500</v>
      </c>
    </row>
    <row r="132" spans="1:91" ht="24.6">
      <c r="A132" s="120">
        <v>19</v>
      </c>
      <c r="B132" s="220" t="s">
        <v>847</v>
      </c>
      <c r="C132" s="142" t="s">
        <v>460</v>
      </c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4"/>
      <c r="BP132" s="184"/>
      <c r="BQ132" s="184"/>
      <c r="BR132" s="184"/>
      <c r="BS132" s="184"/>
      <c r="BT132" s="184"/>
      <c r="BU132" s="184"/>
      <c r="BV132" s="184"/>
      <c r="BW132" s="184"/>
      <c r="BX132" s="184"/>
      <c r="BY132" s="184"/>
      <c r="BZ132" s="184"/>
      <c r="CA132" s="184"/>
      <c r="CB132" s="184"/>
      <c r="CC132" s="184"/>
      <c r="CD132" s="184"/>
      <c r="CE132" s="184"/>
      <c r="CF132" s="184"/>
      <c r="CG132" s="184"/>
      <c r="CH132" s="184"/>
      <c r="CI132" s="184"/>
      <c r="CJ132" s="184"/>
      <c r="CK132" s="184"/>
      <c r="CL132" s="184"/>
      <c r="CM132" s="184"/>
    </row>
    <row r="133" spans="1:91" ht="24.6">
      <c r="A133" s="120">
        <v>19</v>
      </c>
      <c r="B133" s="220" t="s">
        <v>848</v>
      </c>
      <c r="C133" s="142" t="s">
        <v>461</v>
      </c>
      <c r="D133" s="184"/>
      <c r="E133" s="184">
        <v>14781.37</v>
      </c>
      <c r="F133" s="184">
        <v>8222.7800000000007</v>
      </c>
      <c r="G133" s="184"/>
      <c r="H133" s="184">
        <v>6706.43</v>
      </c>
      <c r="I133" s="184"/>
      <c r="J133" s="184"/>
      <c r="K133" s="184"/>
      <c r="L133" s="184">
        <v>143.51</v>
      </c>
      <c r="M133" s="184"/>
      <c r="N133" s="184"/>
      <c r="O133" s="184"/>
      <c r="P133" s="184">
        <v>67596.639999999999</v>
      </c>
      <c r="Q133" s="184"/>
      <c r="R133" s="184"/>
      <c r="S133" s="184">
        <v>1680.91</v>
      </c>
      <c r="T133" s="184">
        <v>11118.94</v>
      </c>
      <c r="U133" s="184"/>
      <c r="V133" s="184"/>
      <c r="W133" s="184"/>
      <c r="X133" s="184">
        <v>297419.2</v>
      </c>
      <c r="Y133" s="184"/>
      <c r="Z133" s="184"/>
      <c r="AA133" s="184"/>
      <c r="AB133" s="184">
        <v>2362.94</v>
      </c>
      <c r="AC133" s="184"/>
      <c r="AD133" s="184"/>
      <c r="AE133" s="184">
        <v>53470.59</v>
      </c>
      <c r="AF133" s="184">
        <v>24390.880000000001</v>
      </c>
      <c r="AG133" s="184">
        <v>761.58</v>
      </c>
      <c r="AH133" s="184">
        <v>11366.03</v>
      </c>
      <c r="AI133" s="184">
        <v>417.75</v>
      </c>
      <c r="AJ133" s="184">
        <v>3993.04</v>
      </c>
      <c r="AK133" s="184"/>
      <c r="AL133" s="184"/>
      <c r="AM133" s="184"/>
      <c r="AN133" s="184">
        <v>14248.33</v>
      </c>
      <c r="AO133" s="184"/>
      <c r="AP133" s="184"/>
      <c r="AQ133" s="184">
        <v>5416.99</v>
      </c>
      <c r="AR133" s="184">
        <v>5323.36</v>
      </c>
      <c r="AS133" s="184"/>
      <c r="AT133" s="184">
        <v>9345.19</v>
      </c>
      <c r="AU133" s="184">
        <v>10342.52</v>
      </c>
      <c r="AV133" s="184">
        <v>13028.55</v>
      </c>
      <c r="AW133" s="184"/>
      <c r="AX133" s="184">
        <v>4716.2700000000004</v>
      </c>
      <c r="AY133" s="184">
        <v>18089.740000000002</v>
      </c>
      <c r="AZ133" s="184"/>
      <c r="BA133" s="184"/>
      <c r="BB133" s="184"/>
      <c r="BC133" s="184"/>
      <c r="BD133" s="184"/>
      <c r="BE133" s="184"/>
      <c r="BF133" s="184">
        <v>12788.53</v>
      </c>
      <c r="BG133" s="184">
        <v>2422.52</v>
      </c>
      <c r="BH133" s="184"/>
      <c r="BI133" s="184">
        <v>1164.33</v>
      </c>
      <c r="BJ133" s="184">
        <v>84.35</v>
      </c>
      <c r="BK133" s="184">
        <v>9392.64</v>
      </c>
      <c r="BL133" s="184"/>
      <c r="BM133" s="184">
        <v>135522.79</v>
      </c>
      <c r="BN133" s="184">
        <v>22452.42</v>
      </c>
      <c r="BO133" s="184">
        <v>11795.18</v>
      </c>
      <c r="BP133" s="184">
        <v>23445.07</v>
      </c>
      <c r="BQ133" s="184">
        <v>11009.02</v>
      </c>
      <c r="BR133" s="184">
        <v>7494.41</v>
      </c>
      <c r="BS133" s="186">
        <v>1493703.99</v>
      </c>
      <c r="BT133" s="184"/>
      <c r="BU133" s="184">
        <v>5172.67</v>
      </c>
      <c r="BV133" s="184">
        <v>152501.88</v>
      </c>
      <c r="BW133" s="184">
        <v>19365.86</v>
      </c>
      <c r="BX133" s="184">
        <v>3993.6</v>
      </c>
      <c r="BY133" s="184"/>
      <c r="BZ133" s="184">
        <v>5603.14</v>
      </c>
      <c r="CA133" s="184">
        <v>2995.4</v>
      </c>
      <c r="CB133" s="184">
        <v>13528.46</v>
      </c>
      <c r="CC133" s="184"/>
      <c r="CD133" s="184">
        <v>49802.83</v>
      </c>
      <c r="CE133" s="184"/>
      <c r="CF133" s="184">
        <v>10235.84</v>
      </c>
      <c r="CG133" s="184"/>
      <c r="CH133" s="184"/>
      <c r="CI133" s="184"/>
      <c r="CJ133" s="184">
        <v>4628.47</v>
      </c>
      <c r="CK133" s="184"/>
      <c r="CL133" s="184">
        <v>5082.54</v>
      </c>
      <c r="CM133" s="184"/>
    </row>
    <row r="134" spans="1:91" ht="24.6">
      <c r="A134" s="120">
        <v>19</v>
      </c>
      <c r="B134" s="220" t="s">
        <v>849</v>
      </c>
      <c r="C134" s="142" t="s">
        <v>386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4"/>
      <c r="BN134" s="184"/>
      <c r="BO134" s="184"/>
      <c r="BP134" s="184"/>
      <c r="BQ134" s="184"/>
      <c r="BR134" s="184"/>
      <c r="BS134" s="186"/>
      <c r="BT134" s="186"/>
      <c r="BU134" s="184"/>
      <c r="BV134" s="186"/>
      <c r="BW134" s="186"/>
      <c r="BX134" s="186"/>
      <c r="BY134" s="186"/>
      <c r="BZ134" s="184"/>
      <c r="CA134" s="186"/>
      <c r="CB134" s="186"/>
      <c r="CC134" s="186"/>
      <c r="CD134" s="186"/>
      <c r="CE134" s="186"/>
      <c r="CF134" s="186"/>
      <c r="CG134" s="186"/>
      <c r="CH134" s="186"/>
      <c r="CI134" s="186"/>
      <c r="CJ134" s="186"/>
      <c r="CK134" s="186"/>
      <c r="CL134" s="186"/>
      <c r="CM134" s="186"/>
    </row>
    <row r="135" spans="1:91" ht="24.6">
      <c r="A135" s="120">
        <v>19</v>
      </c>
      <c r="B135" s="220" t="s">
        <v>850</v>
      </c>
      <c r="C135" s="142" t="s">
        <v>387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>
        <v>11000</v>
      </c>
      <c r="S135" s="184"/>
      <c r="T135" s="184"/>
      <c r="U135" s="184"/>
      <c r="V135" s="184">
        <v>40000</v>
      </c>
      <c r="W135" s="184"/>
      <c r="X135" s="184"/>
      <c r="Y135" s="184"/>
      <c r="Z135" s="184"/>
      <c r="AA135" s="184"/>
      <c r="AB135" s="184">
        <v>8500</v>
      </c>
      <c r="AC135" s="184">
        <v>6000</v>
      </c>
      <c r="AD135" s="184"/>
      <c r="AE135" s="184"/>
      <c r="AF135" s="184"/>
      <c r="AG135" s="184"/>
      <c r="AH135" s="184"/>
      <c r="AI135" s="184">
        <v>314750</v>
      </c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/>
      <c r="BL135" s="184"/>
      <c r="BM135" s="184"/>
      <c r="BN135" s="184"/>
      <c r="BO135" s="184"/>
      <c r="BP135" s="184"/>
      <c r="BQ135" s="184">
        <v>24000</v>
      </c>
      <c r="BR135" s="184"/>
      <c r="BS135" s="184"/>
      <c r="BT135" s="184"/>
      <c r="BU135" s="184"/>
      <c r="BV135" s="184"/>
      <c r="BW135" s="184"/>
      <c r="BX135" s="184"/>
      <c r="BY135" s="184"/>
      <c r="BZ135" s="184"/>
      <c r="CA135" s="184"/>
      <c r="CB135" s="184"/>
      <c r="CC135" s="184"/>
      <c r="CD135" s="184"/>
      <c r="CE135" s="184"/>
      <c r="CF135" s="184"/>
      <c r="CG135" s="184"/>
      <c r="CH135" s="184"/>
      <c r="CI135" s="186"/>
      <c r="CJ135" s="184"/>
      <c r="CK135" s="184"/>
      <c r="CL135" s="184"/>
      <c r="CM135" s="184"/>
    </row>
    <row r="136" spans="1:91" ht="24.6">
      <c r="A136" s="120">
        <v>19</v>
      </c>
      <c r="B136" s="220" t="s">
        <v>851</v>
      </c>
      <c r="C136" s="142" t="s">
        <v>462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>
        <v>11000</v>
      </c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/>
      <c r="BL136" s="184"/>
      <c r="BM136" s="184"/>
      <c r="BN136" s="184"/>
      <c r="BO136" s="184"/>
      <c r="BP136" s="184"/>
      <c r="BQ136" s="184"/>
      <c r="BR136" s="184"/>
      <c r="BS136" s="184"/>
      <c r="BT136" s="184"/>
      <c r="BU136" s="184"/>
      <c r="BV136" s="184"/>
      <c r="BW136" s="184"/>
      <c r="BX136" s="184"/>
      <c r="BY136" s="184"/>
      <c r="BZ136" s="184"/>
      <c r="CA136" s="184"/>
      <c r="CB136" s="184"/>
      <c r="CC136" s="184"/>
      <c r="CD136" s="184"/>
      <c r="CE136" s="184"/>
      <c r="CF136" s="184"/>
      <c r="CG136" s="184"/>
      <c r="CH136" s="184"/>
      <c r="CI136" s="184"/>
      <c r="CJ136" s="184"/>
      <c r="CK136" s="184"/>
      <c r="CL136" s="184"/>
      <c r="CM136" s="184"/>
    </row>
    <row r="137" spans="1:91" ht="49.2">
      <c r="A137" s="120">
        <v>16</v>
      </c>
      <c r="B137" s="220" t="s">
        <v>852</v>
      </c>
      <c r="C137" s="142" t="s">
        <v>463</v>
      </c>
      <c r="D137" s="184">
        <v>82407372.5</v>
      </c>
      <c r="E137" s="184">
        <v>9382000.3599999994</v>
      </c>
      <c r="F137" s="184">
        <v>10089183.550000001</v>
      </c>
      <c r="G137" s="184">
        <v>11142843.1</v>
      </c>
      <c r="H137" s="184">
        <v>9163450.8000000007</v>
      </c>
      <c r="I137" s="184">
        <v>12364744.49</v>
      </c>
      <c r="J137" s="184">
        <v>16605305.27</v>
      </c>
      <c r="K137" s="184">
        <v>16898580.870000001</v>
      </c>
      <c r="L137" s="184">
        <v>10561381.939999999</v>
      </c>
      <c r="M137" s="184">
        <v>11299709.390000001</v>
      </c>
      <c r="N137" s="184">
        <v>22328102.27</v>
      </c>
      <c r="O137" s="184">
        <v>4255665</v>
      </c>
      <c r="P137" s="184">
        <v>41156022.280000001</v>
      </c>
      <c r="Q137" s="184">
        <v>10553583.550000001</v>
      </c>
      <c r="R137" s="184">
        <v>10948130</v>
      </c>
      <c r="S137" s="184">
        <v>17100524.52</v>
      </c>
      <c r="T137" s="184">
        <v>10595640</v>
      </c>
      <c r="U137" s="184">
        <v>9690630.6699999999</v>
      </c>
      <c r="V137" s="184">
        <v>9984480</v>
      </c>
      <c r="W137" s="184">
        <v>6407790</v>
      </c>
      <c r="X137" s="184">
        <v>93666436.599999994</v>
      </c>
      <c r="Y137" s="184">
        <v>7401090</v>
      </c>
      <c r="Z137" s="184">
        <v>11249760</v>
      </c>
      <c r="AA137" s="184">
        <v>9583830</v>
      </c>
      <c r="AB137" s="184">
        <v>6584710</v>
      </c>
      <c r="AC137" s="184">
        <v>7413360</v>
      </c>
      <c r="AD137" s="184">
        <v>9136260</v>
      </c>
      <c r="AE137" s="184">
        <v>24882336.16</v>
      </c>
      <c r="AF137" s="184">
        <v>9739313.5500000007</v>
      </c>
      <c r="AG137" s="184">
        <v>8385772.5599999996</v>
      </c>
      <c r="AH137" s="184">
        <v>9620250</v>
      </c>
      <c r="AI137" s="184">
        <v>16512876.15</v>
      </c>
      <c r="AJ137" s="184">
        <v>8221869.0300000003</v>
      </c>
      <c r="AK137" s="184">
        <v>6623236.7699999996</v>
      </c>
      <c r="AL137" s="184">
        <v>147940939.28</v>
      </c>
      <c r="AM137" s="184">
        <v>10209642.33</v>
      </c>
      <c r="AN137" s="184">
        <v>8740430.6699999999</v>
      </c>
      <c r="AO137" s="184">
        <v>17388515.329999998</v>
      </c>
      <c r="AP137" s="184">
        <v>16644615.189999999</v>
      </c>
      <c r="AQ137" s="184">
        <v>10564936.67</v>
      </c>
      <c r="AR137" s="184">
        <v>5721460</v>
      </c>
      <c r="AS137" s="184">
        <v>30660081.609999999</v>
      </c>
      <c r="AT137" s="184">
        <v>9491902.8100000005</v>
      </c>
      <c r="AU137" s="184">
        <v>14186995.630000001</v>
      </c>
      <c r="AV137" s="184">
        <v>19268139.68</v>
      </c>
      <c r="AW137" s="184">
        <v>9980163.6699999999</v>
      </c>
      <c r="AX137" s="184">
        <v>7291417.8300000001</v>
      </c>
      <c r="AY137" s="184">
        <v>11884340.130000001</v>
      </c>
      <c r="AZ137" s="184">
        <v>9944355.0099999998</v>
      </c>
      <c r="BA137" s="184">
        <v>7626870</v>
      </c>
      <c r="BB137" s="184">
        <v>42925998.68</v>
      </c>
      <c r="BC137" s="184">
        <v>8491895.2699999996</v>
      </c>
      <c r="BD137" s="184">
        <v>83177897.200000003</v>
      </c>
      <c r="BE137" s="184">
        <v>23385569.539999999</v>
      </c>
      <c r="BF137" s="184">
        <v>9236013.8699999992</v>
      </c>
      <c r="BG137" s="184">
        <v>9375570</v>
      </c>
      <c r="BH137" s="184">
        <v>46703191.549999997</v>
      </c>
      <c r="BI137" s="184">
        <v>5913073.5499999998</v>
      </c>
      <c r="BJ137" s="184">
        <v>4737189.03</v>
      </c>
      <c r="BK137" s="184">
        <v>5808111.29</v>
      </c>
      <c r="BL137" s="184">
        <v>5721144.1399999997</v>
      </c>
      <c r="BM137" s="184">
        <v>63344742.810000002</v>
      </c>
      <c r="BN137" s="184">
        <v>15746489.560000001</v>
      </c>
      <c r="BO137" s="184">
        <v>12566911.939999999</v>
      </c>
      <c r="BP137" s="184">
        <v>17552138.329999998</v>
      </c>
      <c r="BQ137" s="184">
        <v>12392289.57</v>
      </c>
      <c r="BR137" s="184">
        <v>8425979.0399999991</v>
      </c>
      <c r="BS137" s="184">
        <v>224970125.69999999</v>
      </c>
      <c r="BT137" s="184">
        <v>12651839.779999999</v>
      </c>
      <c r="BU137" s="184">
        <v>12707520.85</v>
      </c>
      <c r="BV137" s="184">
        <v>41455017.020000003</v>
      </c>
      <c r="BW137" s="184">
        <v>3976860</v>
      </c>
      <c r="BX137" s="184">
        <v>11749359.18</v>
      </c>
      <c r="BY137" s="184">
        <v>25425403.899999999</v>
      </c>
      <c r="BZ137" s="184">
        <v>7808345.4900000002</v>
      </c>
      <c r="CA137" s="184">
        <v>8521164.5199999996</v>
      </c>
      <c r="CB137" s="184">
        <v>10777840</v>
      </c>
      <c r="CC137" s="184">
        <v>13066482.91</v>
      </c>
      <c r="CD137" s="184">
        <v>23808969.25</v>
      </c>
      <c r="CE137" s="184">
        <v>14016914.550000001</v>
      </c>
      <c r="CF137" s="184">
        <v>19688130.050000001</v>
      </c>
      <c r="CG137" s="184">
        <v>6752480</v>
      </c>
      <c r="CH137" s="184">
        <v>8517003.9299999997</v>
      </c>
      <c r="CI137" s="184">
        <v>6451150.5300000003</v>
      </c>
      <c r="CJ137" s="184">
        <v>8140110</v>
      </c>
      <c r="CK137" s="184">
        <v>22063870.809999999</v>
      </c>
      <c r="CL137" s="184">
        <v>5775895.1600000001</v>
      </c>
      <c r="CM137" s="184">
        <v>4677162.9000000004</v>
      </c>
    </row>
    <row r="138" spans="1:91" ht="49.2">
      <c r="A138" s="120">
        <v>17</v>
      </c>
      <c r="B138" s="220" t="s">
        <v>853</v>
      </c>
      <c r="C138" s="122" t="s">
        <v>464</v>
      </c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>
        <v>105509917.23999999</v>
      </c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>
        <v>120480000</v>
      </c>
      <c r="AM138" s="184"/>
      <c r="AN138" s="184"/>
      <c r="AO138" s="184"/>
      <c r="AP138" s="184"/>
      <c r="AQ138" s="184"/>
      <c r="AR138" s="184"/>
      <c r="AS138" s="184">
        <v>9999000</v>
      </c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  <c r="BI138" s="184"/>
      <c r="BJ138" s="184"/>
      <c r="BK138" s="184"/>
      <c r="BL138" s="184"/>
      <c r="BM138" s="184"/>
      <c r="BN138" s="184"/>
      <c r="BO138" s="184"/>
      <c r="BP138" s="184"/>
      <c r="BQ138" s="184"/>
      <c r="BR138" s="184"/>
      <c r="BS138" s="184"/>
      <c r="BT138" s="184"/>
      <c r="BU138" s="184"/>
      <c r="BV138" s="184">
        <v>1199000</v>
      </c>
      <c r="BW138" s="184"/>
      <c r="BX138" s="184"/>
      <c r="BY138" s="184"/>
      <c r="BZ138" s="184"/>
      <c r="CA138" s="184"/>
      <c r="CB138" s="184">
        <v>9668000</v>
      </c>
      <c r="CC138" s="184"/>
      <c r="CD138" s="184"/>
      <c r="CE138" s="184"/>
      <c r="CF138" s="184"/>
      <c r="CG138" s="184"/>
      <c r="CH138" s="184"/>
      <c r="CI138" s="184"/>
      <c r="CJ138" s="184"/>
      <c r="CK138" s="184">
        <v>1672300</v>
      </c>
      <c r="CL138" s="184"/>
      <c r="CM138" s="184"/>
    </row>
    <row r="139" spans="1:91" ht="49.2">
      <c r="A139" s="120">
        <v>17</v>
      </c>
      <c r="B139" s="220" t="s">
        <v>854</v>
      </c>
      <c r="C139" s="122" t="s">
        <v>465</v>
      </c>
      <c r="D139" s="184">
        <v>5680706</v>
      </c>
      <c r="E139" s="184"/>
      <c r="F139" s="184">
        <v>38886.050000000003</v>
      </c>
      <c r="G139" s="184">
        <v>45161.1</v>
      </c>
      <c r="H139" s="184">
        <v>2728.8</v>
      </c>
      <c r="I139" s="184">
        <v>55257.55</v>
      </c>
      <c r="J139" s="184">
        <v>15526.16</v>
      </c>
      <c r="K139" s="184"/>
      <c r="L139" s="184">
        <v>20455.830000000002</v>
      </c>
      <c r="M139" s="184"/>
      <c r="N139" s="184">
        <v>64993.41</v>
      </c>
      <c r="O139" s="184"/>
      <c r="P139" s="184">
        <v>3668082.05</v>
      </c>
      <c r="Q139" s="184">
        <v>5150.04</v>
      </c>
      <c r="R139" s="184"/>
      <c r="S139" s="184">
        <v>7177.32</v>
      </c>
      <c r="T139" s="184">
        <v>13793.85</v>
      </c>
      <c r="U139" s="184">
        <v>3080.4</v>
      </c>
      <c r="V139" s="184">
        <v>2113.16</v>
      </c>
      <c r="W139" s="184">
        <v>6037.98</v>
      </c>
      <c r="X139" s="184">
        <v>9516781.8100000005</v>
      </c>
      <c r="Y139" s="184">
        <v>26304.3</v>
      </c>
      <c r="Z139" s="184">
        <v>24883.77</v>
      </c>
      <c r="AA139" s="184">
        <v>2959.8</v>
      </c>
      <c r="AB139" s="184">
        <v>12134.85</v>
      </c>
      <c r="AC139" s="184">
        <v>17084.13</v>
      </c>
      <c r="AD139" s="184">
        <v>20417.88</v>
      </c>
      <c r="AE139" s="184">
        <v>42414.18</v>
      </c>
      <c r="AF139" s="184">
        <v>27929.759999999998</v>
      </c>
      <c r="AG139" s="184"/>
      <c r="AH139" s="184">
        <v>11035.77</v>
      </c>
      <c r="AI139" s="184">
        <v>25607.1</v>
      </c>
      <c r="AJ139" s="184">
        <v>5320.95</v>
      </c>
      <c r="AK139" s="184">
        <v>5946.1</v>
      </c>
      <c r="AL139" s="184">
        <v>15419242.41</v>
      </c>
      <c r="AM139" s="184">
        <v>9000</v>
      </c>
      <c r="AN139" s="184">
        <v>19344.3</v>
      </c>
      <c r="AO139" s="184">
        <v>25538.82</v>
      </c>
      <c r="AP139" s="184">
        <v>39474.839999999997</v>
      </c>
      <c r="AQ139" s="184">
        <v>28427.14</v>
      </c>
      <c r="AR139" s="184"/>
      <c r="AS139" s="184">
        <v>2993081.41</v>
      </c>
      <c r="AT139" s="184">
        <v>17160.060000000001</v>
      </c>
      <c r="AU139" s="184">
        <v>10459.83</v>
      </c>
      <c r="AV139" s="184">
        <v>43384.94</v>
      </c>
      <c r="AW139" s="184">
        <v>11997</v>
      </c>
      <c r="AX139" s="184">
        <v>189041.49</v>
      </c>
      <c r="AY139" s="184">
        <v>28715.05</v>
      </c>
      <c r="AZ139" s="184">
        <v>7375.5</v>
      </c>
      <c r="BA139" s="184">
        <v>4267.3500000000004</v>
      </c>
      <c r="BB139" s="184">
        <v>80705.97</v>
      </c>
      <c r="BC139" s="184">
        <v>8315.16</v>
      </c>
      <c r="BD139" s="184">
        <v>14127557.77</v>
      </c>
      <c r="BE139" s="184">
        <v>79904.3</v>
      </c>
      <c r="BF139" s="184"/>
      <c r="BG139" s="184">
        <v>10275.030000000001</v>
      </c>
      <c r="BH139" s="184">
        <v>50373.48</v>
      </c>
      <c r="BI139" s="184">
        <v>15006.66</v>
      </c>
      <c r="BJ139" s="184">
        <v>15972.36</v>
      </c>
      <c r="BK139" s="184"/>
      <c r="BL139" s="184">
        <v>1168.17</v>
      </c>
      <c r="BM139" s="184">
        <v>4727070.84</v>
      </c>
      <c r="BN139" s="184">
        <v>19714.919999999998</v>
      </c>
      <c r="BO139" s="184">
        <v>8424.57</v>
      </c>
      <c r="BP139" s="184">
        <v>12908.4</v>
      </c>
      <c r="BQ139" s="184">
        <v>9000</v>
      </c>
      <c r="BR139" s="184"/>
      <c r="BS139" s="186">
        <v>18375055.27</v>
      </c>
      <c r="BT139" s="184">
        <v>15943.65</v>
      </c>
      <c r="BU139" s="184"/>
      <c r="BV139" s="184">
        <v>3969233.81</v>
      </c>
      <c r="BW139" s="186"/>
      <c r="BX139" s="184"/>
      <c r="BY139" s="184">
        <v>59015.040000000001</v>
      </c>
      <c r="BZ139" s="184">
        <v>20744.28</v>
      </c>
      <c r="CA139" s="184"/>
      <c r="CB139" s="184">
        <v>26615.55</v>
      </c>
      <c r="CC139" s="186">
        <v>30341.07</v>
      </c>
      <c r="CD139" s="184">
        <v>39396.03</v>
      </c>
      <c r="CE139" s="184">
        <v>8163.96</v>
      </c>
      <c r="CF139" s="184">
        <v>18142.72</v>
      </c>
      <c r="CG139" s="184">
        <v>13320.33</v>
      </c>
      <c r="CH139" s="184"/>
      <c r="CI139" s="184"/>
      <c r="CJ139" s="184">
        <v>13679.91</v>
      </c>
      <c r="CK139" s="184"/>
      <c r="CL139" s="186">
        <v>6215.58</v>
      </c>
      <c r="CM139" s="184"/>
    </row>
    <row r="140" spans="1:91" ht="49.2">
      <c r="A140" s="120">
        <v>17</v>
      </c>
      <c r="B140" s="220" t="s">
        <v>855</v>
      </c>
      <c r="C140" s="122" t="s">
        <v>466</v>
      </c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>
        <v>29920</v>
      </c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>
        <v>4356973.93</v>
      </c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184"/>
      <c r="BN140" s="184"/>
      <c r="BO140" s="184"/>
      <c r="BP140" s="184"/>
      <c r="BQ140" s="184"/>
      <c r="BR140" s="184"/>
      <c r="BS140" s="184">
        <v>69640</v>
      </c>
      <c r="BT140" s="184"/>
      <c r="BU140" s="184"/>
      <c r="BV140" s="184"/>
      <c r="BW140" s="184"/>
      <c r="BX140" s="184"/>
      <c r="BY140" s="184"/>
      <c r="BZ140" s="184"/>
      <c r="CA140" s="184"/>
      <c r="CB140" s="184"/>
      <c r="CC140" s="184"/>
      <c r="CD140" s="184"/>
      <c r="CE140" s="186"/>
      <c r="CF140" s="184"/>
      <c r="CG140" s="184"/>
      <c r="CH140" s="184"/>
      <c r="CI140" s="184"/>
      <c r="CJ140" s="184"/>
      <c r="CK140" s="184"/>
      <c r="CL140" s="184"/>
      <c r="CM140" s="184"/>
    </row>
    <row r="141" spans="1:91" ht="49.2">
      <c r="A141" s="120">
        <v>17</v>
      </c>
      <c r="B141" s="220" t="s">
        <v>856</v>
      </c>
      <c r="C141" s="141" t="s">
        <v>467</v>
      </c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184"/>
      <c r="BN141" s="184"/>
      <c r="BO141" s="184"/>
      <c r="BP141" s="184"/>
      <c r="BQ141" s="184"/>
      <c r="BR141" s="184"/>
      <c r="BS141" s="184"/>
      <c r="BT141" s="184"/>
      <c r="BU141" s="184"/>
      <c r="BV141" s="186"/>
      <c r="BW141" s="186"/>
      <c r="BX141" s="186"/>
      <c r="BY141" s="186"/>
      <c r="BZ141" s="186"/>
      <c r="CA141" s="186"/>
      <c r="CB141" s="184"/>
      <c r="CC141" s="184"/>
      <c r="CD141" s="184"/>
      <c r="CE141" s="186"/>
      <c r="CF141" s="186"/>
      <c r="CG141" s="186"/>
      <c r="CH141" s="186"/>
      <c r="CI141" s="184"/>
      <c r="CJ141" s="186"/>
      <c r="CK141" s="186"/>
      <c r="CL141" s="186"/>
      <c r="CM141" s="186"/>
    </row>
    <row r="142" spans="1:91" ht="49.2">
      <c r="A142" s="120">
        <v>17</v>
      </c>
      <c r="B142" s="220" t="s">
        <v>857</v>
      </c>
      <c r="C142" s="143" t="s">
        <v>468</v>
      </c>
      <c r="D142" s="184">
        <v>3669924.44</v>
      </c>
      <c r="E142" s="184">
        <v>394489.9</v>
      </c>
      <c r="F142" s="184">
        <v>421368</v>
      </c>
      <c r="G142" s="184">
        <v>487681.86</v>
      </c>
      <c r="H142" s="184">
        <v>398778.07</v>
      </c>
      <c r="I142" s="184">
        <v>487799.37</v>
      </c>
      <c r="J142" s="184">
        <v>723927.07</v>
      </c>
      <c r="K142" s="184">
        <v>744273.1</v>
      </c>
      <c r="L142" s="184">
        <v>415510.6</v>
      </c>
      <c r="M142" s="184">
        <v>503033.87</v>
      </c>
      <c r="N142" s="184">
        <v>957279.93</v>
      </c>
      <c r="O142" s="184">
        <v>184924.5</v>
      </c>
      <c r="P142" s="184">
        <v>1886727.94</v>
      </c>
      <c r="Q142" s="184">
        <v>436879.2</v>
      </c>
      <c r="R142" s="184">
        <v>440195.7</v>
      </c>
      <c r="S142" s="184">
        <v>745970.83</v>
      </c>
      <c r="T142" s="184">
        <v>452037.9</v>
      </c>
      <c r="U142" s="184">
        <v>387969.9</v>
      </c>
      <c r="V142" s="184">
        <v>419507.6</v>
      </c>
      <c r="W142" s="184">
        <v>246049.2</v>
      </c>
      <c r="X142" s="184">
        <v>4385715.96</v>
      </c>
      <c r="Y142" s="184">
        <v>293885.7</v>
      </c>
      <c r="Z142" s="184">
        <v>455224.5</v>
      </c>
      <c r="AA142" s="184">
        <v>406334.1</v>
      </c>
      <c r="AB142" s="184">
        <v>248793.3</v>
      </c>
      <c r="AC142" s="184">
        <v>259748.4</v>
      </c>
      <c r="AD142" s="184">
        <v>317051.40000000002</v>
      </c>
      <c r="AE142" s="184">
        <v>896336.18</v>
      </c>
      <c r="AF142" s="184">
        <v>338125.5</v>
      </c>
      <c r="AG142" s="184">
        <v>348763.9</v>
      </c>
      <c r="AH142" s="184">
        <v>425448</v>
      </c>
      <c r="AI142" s="184">
        <v>693399</v>
      </c>
      <c r="AJ142" s="184">
        <v>318403.27</v>
      </c>
      <c r="AK142" s="184">
        <v>228505.58</v>
      </c>
      <c r="AL142" s="184">
        <v>6760485.7800000003</v>
      </c>
      <c r="AM142" s="184">
        <v>446014.37</v>
      </c>
      <c r="AN142" s="184">
        <v>380778</v>
      </c>
      <c r="AO142" s="184">
        <v>708323.2</v>
      </c>
      <c r="AP142" s="184">
        <v>666737.42000000004</v>
      </c>
      <c r="AQ142" s="184">
        <v>428435.85</v>
      </c>
      <c r="AR142" s="184">
        <v>248095.7</v>
      </c>
      <c r="AS142" s="184">
        <v>1550410.8</v>
      </c>
      <c r="AT142" s="184">
        <v>385482.32</v>
      </c>
      <c r="AU142" s="184">
        <v>604983.06999999995</v>
      </c>
      <c r="AV142" s="184">
        <v>804594.33</v>
      </c>
      <c r="AW142" s="184">
        <v>378444.5</v>
      </c>
      <c r="AX142" s="184">
        <v>293650.5</v>
      </c>
      <c r="AY142" s="184">
        <v>526093.44999999995</v>
      </c>
      <c r="AZ142" s="184">
        <v>386649.73</v>
      </c>
      <c r="BA142" s="184">
        <v>345308.4</v>
      </c>
      <c r="BB142" s="184">
        <v>1755933.22</v>
      </c>
      <c r="BC142" s="184">
        <v>383339.07</v>
      </c>
      <c r="BD142" s="184">
        <v>3872696.49</v>
      </c>
      <c r="BE142" s="184">
        <v>957922.81</v>
      </c>
      <c r="BF142" s="184">
        <v>359059.52</v>
      </c>
      <c r="BG142" s="184">
        <v>393473.7</v>
      </c>
      <c r="BH142" s="184">
        <v>2204902.9300000002</v>
      </c>
      <c r="BI142" s="184">
        <v>223347</v>
      </c>
      <c r="BJ142" s="184">
        <v>182838</v>
      </c>
      <c r="BK142" s="184">
        <v>262646.56</v>
      </c>
      <c r="BL142" s="184">
        <v>237805.23</v>
      </c>
      <c r="BM142" s="184">
        <v>2902661.63</v>
      </c>
      <c r="BN142" s="184">
        <v>681045.77</v>
      </c>
      <c r="BO142" s="184">
        <v>532337.30000000005</v>
      </c>
      <c r="BP142" s="184">
        <v>781602.17</v>
      </c>
      <c r="BQ142" s="184">
        <v>510203</v>
      </c>
      <c r="BR142" s="184">
        <v>390705.32</v>
      </c>
      <c r="BS142" s="184">
        <v>11320151.529999999</v>
      </c>
      <c r="BT142" s="184">
        <v>546800.18000000005</v>
      </c>
      <c r="BU142" s="184">
        <v>567789.65</v>
      </c>
      <c r="BV142" s="184">
        <v>2016593.78</v>
      </c>
      <c r="BW142" s="184">
        <v>159861</v>
      </c>
      <c r="BX142" s="184">
        <v>488732.66</v>
      </c>
      <c r="BY142" s="184">
        <v>1080752.74</v>
      </c>
      <c r="BZ142" s="184">
        <v>430243.6</v>
      </c>
      <c r="CA142" s="184">
        <v>378103.73</v>
      </c>
      <c r="CB142" s="184">
        <v>472892.7</v>
      </c>
      <c r="CC142" s="184">
        <v>577525.80000000005</v>
      </c>
      <c r="CD142" s="184">
        <v>1010391.55</v>
      </c>
      <c r="CE142" s="184">
        <v>607495.28</v>
      </c>
      <c r="CF142" s="184">
        <v>834103.71</v>
      </c>
      <c r="CG142" s="184">
        <v>271455</v>
      </c>
      <c r="CH142" s="184">
        <v>317107.28000000003</v>
      </c>
      <c r="CI142" s="184">
        <v>281902.55</v>
      </c>
      <c r="CJ142" s="184">
        <v>326604.2</v>
      </c>
      <c r="CK142" s="184">
        <v>993452.77</v>
      </c>
      <c r="CL142" s="184">
        <v>240192</v>
      </c>
      <c r="CM142" s="184">
        <v>189147.15</v>
      </c>
    </row>
    <row r="143" spans="1:91" ht="49.2">
      <c r="A143" s="120">
        <v>17</v>
      </c>
      <c r="B143" s="220" t="s">
        <v>858</v>
      </c>
      <c r="C143" s="143" t="s">
        <v>469</v>
      </c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  <c r="BI143" s="184"/>
      <c r="BJ143" s="184"/>
      <c r="BK143" s="184"/>
      <c r="BL143" s="184"/>
      <c r="BM143" s="184"/>
      <c r="BN143" s="184"/>
      <c r="BO143" s="184"/>
      <c r="BP143" s="184"/>
      <c r="BQ143" s="184"/>
      <c r="BR143" s="184"/>
      <c r="BS143" s="184"/>
      <c r="BT143" s="184"/>
      <c r="BU143" s="184"/>
      <c r="BV143" s="184"/>
      <c r="BW143" s="184"/>
      <c r="BX143" s="184"/>
      <c r="BY143" s="184"/>
      <c r="BZ143" s="184"/>
      <c r="CA143" s="184"/>
      <c r="CB143" s="184"/>
      <c r="CC143" s="184"/>
      <c r="CD143" s="184"/>
      <c r="CE143" s="184"/>
      <c r="CF143" s="184"/>
      <c r="CG143" s="184"/>
      <c r="CH143" s="184"/>
      <c r="CI143" s="184"/>
      <c r="CJ143" s="184"/>
      <c r="CK143" s="184"/>
      <c r="CL143" s="184"/>
      <c r="CM143" s="184"/>
    </row>
    <row r="144" spans="1:91" ht="49.2">
      <c r="A144" s="120">
        <v>18</v>
      </c>
      <c r="B144" s="220" t="s">
        <v>859</v>
      </c>
      <c r="C144" s="143" t="s">
        <v>1230</v>
      </c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  <c r="BI144" s="184"/>
      <c r="BJ144" s="184"/>
      <c r="BK144" s="184"/>
      <c r="BL144" s="184"/>
      <c r="BM144" s="184"/>
      <c r="BN144" s="184"/>
      <c r="BO144" s="184"/>
      <c r="BP144" s="184"/>
      <c r="BQ144" s="184"/>
      <c r="BR144" s="184"/>
      <c r="BS144" s="186"/>
      <c r="BT144" s="184"/>
      <c r="BU144" s="186"/>
      <c r="BV144" s="186"/>
      <c r="BW144" s="186"/>
      <c r="BX144" s="186"/>
      <c r="BY144" s="186"/>
      <c r="BZ144" s="186"/>
      <c r="CA144" s="184"/>
      <c r="CB144" s="186"/>
      <c r="CC144" s="186"/>
      <c r="CD144" s="186"/>
      <c r="CE144" s="186"/>
      <c r="CF144" s="186"/>
      <c r="CG144" s="186"/>
      <c r="CH144" s="186"/>
      <c r="CI144" s="184"/>
      <c r="CJ144" s="186"/>
      <c r="CK144" s="186"/>
      <c r="CL144" s="184"/>
      <c r="CM144" s="186"/>
    </row>
    <row r="145" spans="1:91" ht="49.2">
      <c r="A145" s="120">
        <v>18</v>
      </c>
      <c r="B145" s="220" t="s">
        <v>860</v>
      </c>
      <c r="C145" s="143" t="s">
        <v>1231</v>
      </c>
      <c r="D145" s="184">
        <v>90653997.939999998</v>
      </c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>
        <v>918750</v>
      </c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  <c r="BI145" s="184"/>
      <c r="BJ145" s="184"/>
      <c r="BK145" s="184"/>
      <c r="BL145" s="184"/>
      <c r="BM145" s="184">
        <v>54400676.82</v>
      </c>
      <c r="BN145" s="184"/>
      <c r="BO145" s="184"/>
      <c r="BP145" s="184"/>
      <c r="BQ145" s="184"/>
      <c r="BR145" s="184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4"/>
      <c r="CJ145" s="186"/>
      <c r="CK145" s="186"/>
      <c r="CL145" s="186"/>
      <c r="CM145" s="186"/>
    </row>
    <row r="146" spans="1:91" ht="24.6">
      <c r="A146" s="120">
        <v>18</v>
      </c>
      <c r="B146" s="220" t="s">
        <v>861</v>
      </c>
      <c r="C146" s="143" t="s">
        <v>1232</v>
      </c>
      <c r="D146" s="184">
        <v>86372708</v>
      </c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>
        <v>11225</v>
      </c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  <c r="BI146" s="184"/>
      <c r="BJ146" s="184"/>
      <c r="BK146" s="184"/>
      <c r="BL146" s="184"/>
      <c r="BM146" s="184">
        <v>54836956.200000003</v>
      </c>
      <c r="BN146" s="184"/>
      <c r="BO146" s="184"/>
      <c r="BP146" s="184"/>
      <c r="BQ146" s="184"/>
      <c r="BR146" s="184"/>
      <c r="BS146" s="186">
        <v>871141</v>
      </c>
      <c r="BT146" s="186"/>
      <c r="BU146" s="186"/>
      <c r="BV146" s="186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</row>
    <row r="147" spans="1:91" ht="49.2">
      <c r="A147" s="120">
        <v>18</v>
      </c>
      <c r="B147" s="220" t="s">
        <v>862</v>
      </c>
      <c r="C147" s="143" t="s">
        <v>1233</v>
      </c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4"/>
      <c r="BM147" s="184"/>
      <c r="BN147" s="184"/>
      <c r="BO147" s="184"/>
      <c r="BP147" s="184"/>
      <c r="BQ147" s="184"/>
      <c r="BR147" s="184"/>
      <c r="BS147" s="186"/>
      <c r="BT147" s="186"/>
      <c r="BU147" s="186"/>
      <c r="BV147" s="186"/>
      <c r="BW147" s="184"/>
      <c r="BX147" s="186"/>
      <c r="BY147" s="186"/>
      <c r="BZ147" s="186"/>
      <c r="CA147" s="186"/>
      <c r="CB147" s="186"/>
      <c r="CC147" s="186"/>
      <c r="CD147" s="186"/>
      <c r="CE147" s="186"/>
      <c r="CF147" s="186"/>
      <c r="CG147" s="186"/>
      <c r="CH147" s="186"/>
      <c r="CI147" s="186"/>
      <c r="CJ147" s="186"/>
      <c r="CK147" s="186"/>
      <c r="CL147" s="186"/>
      <c r="CM147" s="186"/>
    </row>
    <row r="148" spans="1:91" ht="49.2">
      <c r="A148" s="120">
        <v>18</v>
      </c>
      <c r="B148" s="220" t="s">
        <v>863</v>
      </c>
      <c r="C148" s="127" t="s">
        <v>470</v>
      </c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  <c r="BI148" s="184"/>
      <c r="BJ148" s="184"/>
      <c r="BK148" s="184"/>
      <c r="BL148" s="184"/>
      <c r="BM148" s="184"/>
      <c r="BN148" s="184"/>
      <c r="BO148" s="184"/>
      <c r="BP148" s="184"/>
      <c r="BQ148" s="184"/>
      <c r="BR148" s="184"/>
      <c r="BS148" s="184"/>
      <c r="BT148" s="184"/>
      <c r="BU148" s="184"/>
      <c r="BV148" s="184"/>
      <c r="BW148" s="184"/>
      <c r="BX148" s="184"/>
      <c r="BY148" s="184"/>
      <c r="BZ148" s="184"/>
      <c r="CA148" s="184"/>
      <c r="CB148" s="184"/>
      <c r="CC148" s="184"/>
      <c r="CD148" s="184"/>
      <c r="CE148" s="184"/>
      <c r="CF148" s="184"/>
      <c r="CG148" s="184"/>
      <c r="CH148" s="184"/>
      <c r="CI148" s="184"/>
      <c r="CJ148" s="184"/>
      <c r="CK148" s="184"/>
      <c r="CL148" s="184"/>
      <c r="CM148" s="184"/>
    </row>
    <row r="149" spans="1:91" ht="24.6">
      <c r="A149" s="120">
        <v>18</v>
      </c>
      <c r="B149" s="220" t="s">
        <v>864</v>
      </c>
      <c r="C149" s="127" t="s">
        <v>1234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4"/>
      <c r="BM149" s="184"/>
      <c r="BN149" s="184"/>
      <c r="BO149" s="184"/>
      <c r="BP149" s="184"/>
      <c r="BQ149" s="184"/>
      <c r="BR149" s="184"/>
      <c r="BS149" s="186"/>
      <c r="BT149" s="186"/>
      <c r="BU149" s="186"/>
      <c r="BV149" s="186"/>
      <c r="BW149" s="186"/>
      <c r="BX149" s="186"/>
      <c r="BY149" s="186"/>
      <c r="BZ149" s="186"/>
      <c r="CA149" s="186"/>
      <c r="CB149" s="186"/>
      <c r="CC149" s="186"/>
      <c r="CD149" s="186"/>
      <c r="CE149" s="186"/>
      <c r="CF149" s="186"/>
      <c r="CG149" s="186"/>
      <c r="CH149" s="186"/>
      <c r="CI149" s="186"/>
      <c r="CJ149" s="186"/>
      <c r="CK149" s="186"/>
      <c r="CL149" s="186"/>
      <c r="CM149" s="184"/>
    </row>
    <row r="150" spans="1:91" ht="24.6">
      <c r="A150" s="120">
        <v>18</v>
      </c>
      <c r="B150" s="220" t="s">
        <v>865</v>
      </c>
      <c r="C150" s="127" t="s">
        <v>1235</v>
      </c>
      <c r="D150" s="184">
        <v>20786.009999999998</v>
      </c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4"/>
      <c r="BJ150" s="184"/>
      <c r="BK150" s="184"/>
      <c r="BL150" s="184"/>
      <c r="BM150" s="184"/>
      <c r="BN150" s="184"/>
      <c r="BO150" s="184"/>
      <c r="BP150" s="184"/>
      <c r="BQ150" s="184"/>
      <c r="BR150" s="184"/>
      <c r="BS150" s="186"/>
      <c r="BT150" s="186"/>
      <c r="BU150" s="186"/>
      <c r="BV150" s="186"/>
      <c r="BW150" s="184"/>
      <c r="BX150" s="186"/>
      <c r="BY150" s="186"/>
      <c r="BZ150" s="184"/>
      <c r="CA150" s="184"/>
      <c r="CB150" s="184"/>
      <c r="CC150" s="186"/>
      <c r="CD150" s="186"/>
      <c r="CE150" s="184"/>
      <c r="CF150" s="186"/>
      <c r="CG150" s="184"/>
      <c r="CH150" s="186"/>
      <c r="CI150" s="186"/>
      <c r="CJ150" s="186"/>
      <c r="CK150" s="186"/>
      <c r="CL150" s="184"/>
      <c r="CM150" s="184"/>
    </row>
    <row r="151" spans="1:91" ht="24.6">
      <c r="A151" s="120">
        <v>18</v>
      </c>
      <c r="B151" s="220" t="s">
        <v>866</v>
      </c>
      <c r="C151" s="127" t="s">
        <v>1236</v>
      </c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4"/>
      <c r="BM151" s="184"/>
      <c r="BN151" s="184"/>
      <c r="BO151" s="184"/>
      <c r="BP151" s="184"/>
      <c r="BQ151" s="184"/>
      <c r="BR151" s="184"/>
      <c r="BS151" s="184"/>
      <c r="BT151" s="184"/>
      <c r="BU151" s="184"/>
      <c r="BV151" s="184"/>
      <c r="BW151" s="184"/>
      <c r="BX151" s="184"/>
      <c r="BY151" s="184"/>
      <c r="BZ151" s="184"/>
      <c r="CA151" s="184"/>
      <c r="CB151" s="186"/>
      <c r="CC151" s="184"/>
      <c r="CD151" s="184"/>
      <c r="CE151" s="184"/>
      <c r="CF151" s="184"/>
      <c r="CG151" s="184"/>
      <c r="CH151" s="184"/>
      <c r="CI151" s="184"/>
      <c r="CJ151" s="184"/>
      <c r="CK151" s="184"/>
      <c r="CL151" s="184"/>
      <c r="CM151" s="184"/>
    </row>
    <row r="152" spans="1:91" ht="24.6">
      <c r="A152" s="120">
        <v>19</v>
      </c>
      <c r="B152" s="220" t="s">
        <v>867</v>
      </c>
      <c r="C152" s="127" t="s">
        <v>471</v>
      </c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  <c r="BI152" s="184"/>
      <c r="BJ152" s="184"/>
      <c r="BK152" s="184"/>
      <c r="BL152" s="184"/>
      <c r="BM152" s="184"/>
      <c r="BN152" s="184"/>
      <c r="BO152" s="184"/>
      <c r="BP152" s="184"/>
      <c r="BQ152" s="184"/>
      <c r="BR152" s="184"/>
      <c r="BS152" s="186"/>
      <c r="BT152" s="184"/>
      <c r="BU152" s="184"/>
      <c r="BV152" s="184"/>
      <c r="BW152" s="184"/>
      <c r="BX152" s="184"/>
      <c r="BY152" s="184"/>
      <c r="BZ152" s="184"/>
      <c r="CA152" s="184"/>
      <c r="CB152" s="184"/>
      <c r="CC152" s="184"/>
      <c r="CD152" s="184"/>
      <c r="CE152" s="184"/>
      <c r="CF152" s="184"/>
      <c r="CG152" s="184"/>
      <c r="CH152" s="184"/>
      <c r="CI152" s="184"/>
      <c r="CJ152" s="184"/>
      <c r="CK152" s="184"/>
      <c r="CL152" s="184"/>
      <c r="CM152" s="184"/>
    </row>
    <row r="153" spans="1:91" ht="24.6">
      <c r="A153" s="120">
        <v>19</v>
      </c>
      <c r="B153" s="220" t="s">
        <v>868</v>
      </c>
      <c r="C153" s="127" t="s">
        <v>472</v>
      </c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>
        <v>35200</v>
      </c>
      <c r="O153" s="184"/>
      <c r="P153" s="184">
        <v>6300</v>
      </c>
      <c r="Q153" s="184"/>
      <c r="R153" s="184"/>
      <c r="S153" s="184"/>
      <c r="T153" s="184">
        <v>16380</v>
      </c>
      <c r="U153" s="184"/>
      <c r="V153" s="184"/>
      <c r="W153" s="184"/>
      <c r="X153" s="184">
        <v>37343.040000000001</v>
      </c>
      <c r="Y153" s="184"/>
      <c r="Z153" s="184"/>
      <c r="AA153" s="184"/>
      <c r="AB153" s="184"/>
      <c r="AC153" s="184"/>
      <c r="AD153" s="184"/>
      <c r="AE153" s="184">
        <v>200000</v>
      </c>
      <c r="AF153" s="184"/>
      <c r="AG153" s="184"/>
      <c r="AH153" s="184"/>
      <c r="AI153" s="184"/>
      <c r="AJ153" s="184"/>
      <c r="AK153" s="184"/>
      <c r="AL153" s="184">
        <v>130000</v>
      </c>
      <c r="AM153" s="184"/>
      <c r="AN153" s="184"/>
      <c r="AO153" s="184"/>
      <c r="AP153" s="184"/>
      <c r="AQ153" s="184"/>
      <c r="AR153" s="184"/>
      <c r="AS153" s="184"/>
      <c r="AT153" s="184"/>
      <c r="AU153" s="184">
        <v>100846.68</v>
      </c>
      <c r="AV153" s="184"/>
      <c r="AW153" s="184"/>
      <c r="AX153" s="184"/>
      <c r="AY153" s="184"/>
      <c r="AZ153" s="184"/>
      <c r="BA153" s="184"/>
      <c r="BB153" s="184"/>
      <c r="BC153" s="184"/>
      <c r="BD153" s="184">
        <v>181589.5</v>
      </c>
      <c r="BE153" s="184"/>
      <c r="BF153" s="184"/>
      <c r="BG153" s="184"/>
      <c r="BH153" s="184"/>
      <c r="BI153" s="184"/>
      <c r="BJ153" s="184"/>
      <c r="BK153" s="184">
        <v>3000</v>
      </c>
      <c r="BL153" s="184"/>
      <c r="BM153" s="184">
        <v>75650</v>
      </c>
      <c r="BN153" s="184"/>
      <c r="BO153" s="184"/>
      <c r="BP153" s="184"/>
      <c r="BQ153" s="184"/>
      <c r="BR153" s="184">
        <v>2100</v>
      </c>
      <c r="BS153" s="184">
        <v>300089.49</v>
      </c>
      <c r="BT153" s="184"/>
      <c r="BU153" s="184"/>
      <c r="BV153" s="184"/>
      <c r="BW153" s="184"/>
      <c r="BX153" s="184"/>
      <c r="BY153" s="184">
        <v>244510</v>
      </c>
      <c r="BZ153" s="184"/>
      <c r="CA153" s="184"/>
      <c r="CB153" s="184"/>
      <c r="CC153" s="184"/>
      <c r="CD153" s="184"/>
      <c r="CE153" s="184"/>
      <c r="CF153" s="184"/>
      <c r="CG153" s="184"/>
      <c r="CH153" s="184"/>
      <c r="CI153" s="184"/>
      <c r="CJ153" s="184"/>
      <c r="CK153" s="184"/>
      <c r="CL153" s="184"/>
      <c r="CM153" s="184"/>
    </row>
    <row r="154" spans="1:91" ht="24.6">
      <c r="A154" s="120">
        <v>19</v>
      </c>
      <c r="B154" s="220" t="s">
        <v>869</v>
      </c>
      <c r="C154" s="127" t="s">
        <v>473</v>
      </c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>
        <v>125800</v>
      </c>
      <c r="Q154" s="184"/>
      <c r="R154" s="184"/>
      <c r="S154" s="184"/>
      <c r="T154" s="184"/>
      <c r="U154" s="184"/>
      <c r="V154" s="184"/>
      <c r="W154" s="184"/>
      <c r="X154" s="184">
        <v>712499.01</v>
      </c>
      <c r="Y154" s="184"/>
      <c r="Z154" s="184"/>
      <c r="AA154" s="184"/>
      <c r="AB154" s="184"/>
      <c r="AC154" s="184"/>
      <c r="AD154" s="184"/>
      <c r="AE154" s="184">
        <v>33640</v>
      </c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>
        <v>39546</v>
      </c>
      <c r="BF154" s="184"/>
      <c r="BG154" s="184"/>
      <c r="BH154" s="184"/>
      <c r="BI154" s="184"/>
      <c r="BJ154" s="184"/>
      <c r="BK154" s="184"/>
      <c r="BL154" s="184"/>
      <c r="BM154" s="184">
        <v>1217339</v>
      </c>
      <c r="BN154" s="184"/>
      <c r="BO154" s="184"/>
      <c r="BP154" s="184"/>
      <c r="BQ154" s="184"/>
      <c r="BR154" s="184"/>
      <c r="BS154" s="184">
        <v>69862</v>
      </c>
      <c r="BT154" s="184"/>
      <c r="BU154" s="184"/>
      <c r="BV154" s="184">
        <v>157680.98000000001</v>
      </c>
      <c r="BW154" s="184"/>
      <c r="BX154" s="184"/>
      <c r="BY154" s="184"/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</row>
    <row r="155" spans="1:91" ht="24.6">
      <c r="A155" s="120">
        <v>19</v>
      </c>
      <c r="B155" s="220" t="s">
        <v>870</v>
      </c>
      <c r="C155" s="127" t="s">
        <v>474</v>
      </c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>
        <v>102500</v>
      </c>
      <c r="Y155" s="184"/>
      <c r="Z155" s="184"/>
      <c r="AA155" s="184"/>
      <c r="AB155" s="184">
        <v>52518</v>
      </c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>
        <v>27036</v>
      </c>
      <c r="BE155" s="184">
        <v>28803.599999999999</v>
      </c>
      <c r="BF155" s="184"/>
      <c r="BG155" s="184"/>
      <c r="BH155" s="184"/>
      <c r="BI155" s="184"/>
      <c r="BJ155" s="184"/>
      <c r="BK155" s="184"/>
      <c r="BL155" s="184"/>
      <c r="BM155" s="184"/>
      <c r="BN155" s="184"/>
      <c r="BO155" s="184"/>
      <c r="BP155" s="184"/>
      <c r="BQ155" s="184"/>
      <c r="BR155" s="184"/>
      <c r="BS155" s="184">
        <v>38520</v>
      </c>
      <c r="BT155" s="184"/>
      <c r="BU155" s="184"/>
      <c r="BV155" s="184"/>
      <c r="BW155" s="184"/>
      <c r="BX155" s="184"/>
      <c r="BY155" s="184"/>
      <c r="BZ155" s="184"/>
      <c r="CA155" s="184"/>
      <c r="CB155" s="184"/>
      <c r="CC155" s="184"/>
      <c r="CD155" s="184"/>
      <c r="CE155" s="184"/>
      <c r="CF155" s="184">
        <v>680</v>
      </c>
      <c r="CG155" s="184"/>
      <c r="CH155" s="184"/>
      <c r="CI155" s="184"/>
      <c r="CJ155" s="184"/>
      <c r="CK155" s="184"/>
      <c r="CL155" s="184"/>
      <c r="CM155" s="184"/>
    </row>
    <row r="156" spans="1:91" ht="24.6">
      <c r="A156" s="120">
        <v>19</v>
      </c>
      <c r="B156" s="220" t="s">
        <v>871</v>
      </c>
      <c r="C156" s="142" t="s">
        <v>475</v>
      </c>
      <c r="D156" s="184">
        <v>88650</v>
      </c>
      <c r="E156" s="184">
        <v>12000</v>
      </c>
      <c r="F156" s="184">
        <v>23300</v>
      </c>
      <c r="G156" s="184">
        <v>26820</v>
      </c>
      <c r="H156" s="184">
        <v>13750</v>
      </c>
      <c r="I156" s="184">
        <v>45525</v>
      </c>
      <c r="J156" s="184">
        <v>63900</v>
      </c>
      <c r="K156" s="184">
        <v>55580</v>
      </c>
      <c r="L156" s="184">
        <v>69800</v>
      </c>
      <c r="M156" s="184">
        <v>94635</v>
      </c>
      <c r="N156" s="184">
        <v>46800</v>
      </c>
      <c r="O156" s="184">
        <v>11850</v>
      </c>
      <c r="P156" s="184">
        <v>97800</v>
      </c>
      <c r="Q156" s="184">
        <v>40600</v>
      </c>
      <c r="R156" s="184">
        <v>74600</v>
      </c>
      <c r="S156" s="184">
        <v>54100</v>
      </c>
      <c r="T156" s="184">
        <v>59800</v>
      </c>
      <c r="U156" s="184">
        <v>36000</v>
      </c>
      <c r="V156" s="184">
        <v>36000</v>
      </c>
      <c r="W156" s="184">
        <v>22500</v>
      </c>
      <c r="X156" s="184">
        <v>113050</v>
      </c>
      <c r="Y156" s="184">
        <v>3300</v>
      </c>
      <c r="Z156" s="184">
        <v>37300</v>
      </c>
      <c r="AA156" s="184">
        <v>28400</v>
      </c>
      <c r="AB156" s="184">
        <v>32650</v>
      </c>
      <c r="AC156" s="184">
        <v>80700</v>
      </c>
      <c r="AD156" s="184"/>
      <c r="AE156" s="184">
        <v>51900</v>
      </c>
      <c r="AF156" s="184">
        <v>81640</v>
      </c>
      <c r="AG156" s="184">
        <v>42540</v>
      </c>
      <c r="AH156" s="184">
        <v>57130</v>
      </c>
      <c r="AI156" s="184">
        <v>157720</v>
      </c>
      <c r="AJ156" s="184">
        <v>71350</v>
      </c>
      <c r="AK156" s="184">
        <v>75240</v>
      </c>
      <c r="AL156" s="184">
        <v>83850</v>
      </c>
      <c r="AM156" s="184">
        <v>102269</v>
      </c>
      <c r="AN156" s="184">
        <v>9340</v>
      </c>
      <c r="AO156" s="184">
        <v>11100</v>
      </c>
      <c r="AP156" s="184">
        <v>2700</v>
      </c>
      <c r="AQ156" s="184"/>
      <c r="AR156" s="184">
        <v>9050</v>
      </c>
      <c r="AS156" s="184">
        <v>67150</v>
      </c>
      <c r="AT156" s="184">
        <v>35700</v>
      </c>
      <c r="AU156" s="184">
        <v>79320</v>
      </c>
      <c r="AV156" s="184">
        <v>63880</v>
      </c>
      <c r="AW156" s="184">
        <v>52135</v>
      </c>
      <c r="AX156" s="184">
        <v>16450</v>
      </c>
      <c r="AY156" s="184">
        <v>3000</v>
      </c>
      <c r="AZ156" s="184">
        <v>52000</v>
      </c>
      <c r="BA156" s="184"/>
      <c r="BB156" s="184"/>
      <c r="BC156" s="184">
        <v>22720</v>
      </c>
      <c r="BD156" s="184"/>
      <c r="BE156" s="184">
        <v>50</v>
      </c>
      <c r="BF156" s="184">
        <v>26650</v>
      </c>
      <c r="BG156" s="184"/>
      <c r="BH156" s="184">
        <v>102925</v>
      </c>
      <c r="BI156" s="184">
        <v>70305</v>
      </c>
      <c r="BJ156" s="184">
        <v>26000</v>
      </c>
      <c r="BK156" s="184">
        <v>30100</v>
      </c>
      <c r="BL156" s="184">
        <v>45200</v>
      </c>
      <c r="BM156" s="184"/>
      <c r="BN156" s="184">
        <v>25950</v>
      </c>
      <c r="BO156" s="184">
        <v>23150</v>
      </c>
      <c r="BP156" s="184">
        <v>74590</v>
      </c>
      <c r="BQ156" s="184">
        <v>52375</v>
      </c>
      <c r="BR156" s="184">
        <v>23000</v>
      </c>
      <c r="BS156" s="186"/>
      <c r="BT156" s="186">
        <v>47800</v>
      </c>
      <c r="BU156" s="186">
        <v>46230</v>
      </c>
      <c r="BV156" s="186">
        <v>600</v>
      </c>
      <c r="BW156" s="184">
        <v>27850</v>
      </c>
      <c r="BX156" s="186"/>
      <c r="BY156" s="186">
        <v>2950</v>
      </c>
      <c r="BZ156" s="186">
        <v>29370</v>
      </c>
      <c r="CA156" s="186"/>
      <c r="CB156" s="186">
        <v>33500</v>
      </c>
      <c r="CC156" s="186">
        <v>37914</v>
      </c>
      <c r="CD156" s="186">
        <v>45200</v>
      </c>
      <c r="CE156" s="186">
        <v>59150</v>
      </c>
      <c r="CF156" s="184">
        <v>36110</v>
      </c>
      <c r="CG156" s="186"/>
      <c r="CH156" s="186">
        <v>28960</v>
      </c>
      <c r="CI156" s="186">
        <v>24800</v>
      </c>
      <c r="CJ156" s="184">
        <v>25160</v>
      </c>
      <c r="CK156" s="186">
        <v>84020</v>
      </c>
      <c r="CL156" s="184">
        <v>15000</v>
      </c>
      <c r="CM156" s="184">
        <v>81614</v>
      </c>
    </row>
    <row r="157" spans="1:91" ht="24.6">
      <c r="A157" s="120">
        <v>19</v>
      </c>
      <c r="B157" s="220" t="s">
        <v>872</v>
      </c>
      <c r="C157" s="142" t="s">
        <v>476</v>
      </c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>
        <v>55000</v>
      </c>
      <c r="BI157" s="184"/>
      <c r="BJ157" s="184"/>
      <c r="BK157" s="184"/>
      <c r="BL157" s="184"/>
      <c r="BM157" s="184">
        <v>140000</v>
      </c>
      <c r="BN157" s="184"/>
      <c r="BO157" s="184"/>
      <c r="BP157" s="184"/>
      <c r="BQ157" s="184"/>
      <c r="BR157" s="184"/>
      <c r="BS157" s="186">
        <v>191520</v>
      </c>
      <c r="BT157" s="186"/>
      <c r="BU157" s="186"/>
      <c r="BV157" s="186"/>
      <c r="BW157" s="184"/>
      <c r="BX157" s="184"/>
      <c r="BY157" s="186"/>
      <c r="BZ157" s="186"/>
      <c r="CA157" s="186"/>
      <c r="CB157" s="186"/>
      <c r="CC157" s="186"/>
      <c r="CD157" s="186"/>
      <c r="CE157" s="186"/>
      <c r="CF157" s="186"/>
      <c r="CG157" s="184"/>
      <c r="CH157" s="186"/>
      <c r="CI157" s="186"/>
      <c r="CJ157" s="186"/>
      <c r="CK157" s="186"/>
      <c r="CL157" s="184"/>
      <c r="CM157" s="184"/>
    </row>
    <row r="158" spans="1:91" ht="24.6">
      <c r="A158" s="120">
        <v>19</v>
      </c>
      <c r="B158" s="220" t="s">
        <v>873</v>
      </c>
      <c r="C158" s="142" t="s">
        <v>477</v>
      </c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  <c r="BI158" s="184"/>
      <c r="BJ158" s="184"/>
      <c r="BK158" s="184"/>
      <c r="BL158" s="184"/>
      <c r="BM158" s="184"/>
      <c r="BN158" s="184"/>
      <c r="BO158" s="184"/>
      <c r="BP158" s="184"/>
      <c r="BQ158" s="184"/>
      <c r="BR158" s="184"/>
      <c r="BS158" s="186">
        <v>500000</v>
      </c>
      <c r="BT158" s="186"/>
      <c r="BU158" s="186"/>
      <c r="BV158" s="186"/>
      <c r="BW158" s="186"/>
      <c r="BX158" s="186"/>
      <c r="BY158" s="186">
        <v>2800</v>
      </c>
      <c r="BZ158" s="186"/>
      <c r="CA158" s="186"/>
      <c r="CB158" s="186"/>
      <c r="CC158" s="186"/>
      <c r="CD158" s="186"/>
      <c r="CE158" s="186"/>
      <c r="CF158" s="186"/>
      <c r="CG158" s="186"/>
      <c r="CH158" s="186"/>
      <c r="CI158" s="186"/>
      <c r="CJ158" s="186"/>
      <c r="CK158" s="186"/>
      <c r="CL158" s="186"/>
      <c r="CM158" s="186"/>
    </row>
    <row r="159" spans="1:91" ht="24.6">
      <c r="A159" s="120">
        <v>19</v>
      </c>
      <c r="B159" s="220" t="s">
        <v>874</v>
      </c>
      <c r="C159" s="142" t="s">
        <v>478</v>
      </c>
      <c r="D159" s="184">
        <v>231073.51</v>
      </c>
      <c r="E159" s="184">
        <v>900</v>
      </c>
      <c r="F159" s="184">
        <v>24764.62</v>
      </c>
      <c r="G159" s="184">
        <v>84318</v>
      </c>
      <c r="H159" s="184">
        <v>124240.44</v>
      </c>
      <c r="I159" s="184">
        <v>52724.59</v>
      </c>
      <c r="J159" s="184">
        <v>86938</v>
      </c>
      <c r="K159" s="184">
        <v>34429.93</v>
      </c>
      <c r="L159" s="184">
        <v>21803.599999999999</v>
      </c>
      <c r="M159" s="184">
        <v>19702.150000000001</v>
      </c>
      <c r="N159" s="184">
        <v>71021.3</v>
      </c>
      <c r="O159" s="184">
        <v>5300</v>
      </c>
      <c r="P159" s="184">
        <v>1058669.7</v>
      </c>
      <c r="Q159" s="184">
        <v>12000</v>
      </c>
      <c r="R159" s="184">
        <v>20844.900000000001</v>
      </c>
      <c r="S159" s="184">
        <v>108544</v>
      </c>
      <c r="T159" s="184">
        <v>4400</v>
      </c>
      <c r="U159" s="184">
        <v>15375.43</v>
      </c>
      <c r="V159" s="184">
        <v>9600</v>
      </c>
      <c r="W159" s="184">
        <v>2500</v>
      </c>
      <c r="X159" s="184">
        <v>45513</v>
      </c>
      <c r="Y159" s="184">
        <v>5200</v>
      </c>
      <c r="Z159" s="184">
        <v>23442.799999999999</v>
      </c>
      <c r="AA159" s="184">
        <v>32190.16</v>
      </c>
      <c r="AB159" s="184"/>
      <c r="AC159" s="184">
        <v>3600</v>
      </c>
      <c r="AD159" s="184">
        <v>18399</v>
      </c>
      <c r="AE159" s="184">
        <v>32361.88</v>
      </c>
      <c r="AF159" s="184">
        <v>13875</v>
      </c>
      <c r="AG159" s="184">
        <v>7300</v>
      </c>
      <c r="AH159" s="184">
        <v>6450</v>
      </c>
      <c r="AI159" s="184">
        <v>333896</v>
      </c>
      <c r="AJ159" s="184">
        <v>10500</v>
      </c>
      <c r="AK159" s="184">
        <v>5400</v>
      </c>
      <c r="AL159" s="184">
        <v>265361</v>
      </c>
      <c r="AM159" s="184">
        <v>3169</v>
      </c>
      <c r="AN159" s="184">
        <v>39083.25</v>
      </c>
      <c r="AO159" s="184">
        <v>10725.6</v>
      </c>
      <c r="AP159" s="184">
        <v>4803</v>
      </c>
      <c r="AQ159" s="184">
        <v>68333.740000000005</v>
      </c>
      <c r="AR159" s="184">
        <v>43565</v>
      </c>
      <c r="AS159" s="184">
        <v>430708.25</v>
      </c>
      <c r="AT159" s="184">
        <v>44904</v>
      </c>
      <c r="AU159" s="184">
        <v>19612.689999999999</v>
      </c>
      <c r="AV159" s="184">
        <v>92680</v>
      </c>
      <c r="AW159" s="184">
        <v>2156</v>
      </c>
      <c r="AX159" s="184">
        <v>19931</v>
      </c>
      <c r="AY159" s="184">
        <v>270850.40000000002</v>
      </c>
      <c r="AZ159" s="184">
        <v>72792</v>
      </c>
      <c r="BA159" s="184">
        <v>5100</v>
      </c>
      <c r="BB159" s="184">
        <v>24063.01</v>
      </c>
      <c r="BC159" s="184"/>
      <c r="BD159" s="184">
        <v>3289651.72</v>
      </c>
      <c r="BE159" s="184">
        <v>48891.7</v>
      </c>
      <c r="BF159" s="184">
        <v>555</v>
      </c>
      <c r="BG159" s="184">
        <v>10130</v>
      </c>
      <c r="BH159" s="184">
        <v>842320</v>
      </c>
      <c r="BI159" s="184">
        <v>2300</v>
      </c>
      <c r="BJ159" s="184">
        <v>2300</v>
      </c>
      <c r="BK159" s="184">
        <v>3095</v>
      </c>
      <c r="BL159" s="184">
        <v>5500</v>
      </c>
      <c r="BM159" s="184">
        <v>600990.14</v>
      </c>
      <c r="BN159" s="184">
        <v>167432</v>
      </c>
      <c r="BO159" s="184">
        <v>48220</v>
      </c>
      <c r="BP159" s="184">
        <v>110313.28</v>
      </c>
      <c r="BQ159" s="184">
        <v>47744</v>
      </c>
      <c r="BR159" s="184">
        <v>8217</v>
      </c>
      <c r="BS159" s="186">
        <v>1261841.95</v>
      </c>
      <c r="BT159" s="186">
        <v>103866</v>
      </c>
      <c r="BU159" s="186">
        <v>1063080</v>
      </c>
      <c r="BV159" s="186">
        <v>226657.55</v>
      </c>
      <c r="BW159" s="186">
        <v>498641.5</v>
      </c>
      <c r="BX159" s="186">
        <v>47452</v>
      </c>
      <c r="BY159" s="186">
        <v>33900</v>
      </c>
      <c r="BZ159" s="186">
        <v>966</v>
      </c>
      <c r="CA159" s="186">
        <v>500</v>
      </c>
      <c r="CB159" s="186">
        <v>8326</v>
      </c>
      <c r="CC159" s="186">
        <v>62437.1</v>
      </c>
      <c r="CD159" s="186">
        <v>75800</v>
      </c>
      <c r="CE159" s="186">
        <v>27600</v>
      </c>
      <c r="CF159" s="186">
        <v>307479.48</v>
      </c>
      <c r="CG159" s="184">
        <v>37</v>
      </c>
      <c r="CH159" s="184"/>
      <c r="CI159" s="186">
        <v>24719</v>
      </c>
      <c r="CJ159" s="186">
        <v>217015.7</v>
      </c>
      <c r="CK159" s="186">
        <v>91940.91</v>
      </c>
      <c r="CL159" s="186">
        <v>16530</v>
      </c>
      <c r="CM159" s="186">
        <v>10010</v>
      </c>
    </row>
    <row r="160" spans="1:91" ht="24.6">
      <c r="A160" s="120">
        <v>19</v>
      </c>
      <c r="B160" s="220" t="s">
        <v>875</v>
      </c>
      <c r="C160" s="142" t="s">
        <v>479</v>
      </c>
      <c r="D160" s="184">
        <v>74124</v>
      </c>
      <c r="E160" s="184"/>
      <c r="F160" s="184"/>
      <c r="G160" s="184"/>
      <c r="H160" s="184"/>
      <c r="I160" s="184"/>
      <c r="J160" s="184"/>
      <c r="K160" s="184"/>
      <c r="L160" s="184">
        <v>3205</v>
      </c>
      <c r="M160" s="184"/>
      <c r="N160" s="184">
        <v>1140</v>
      </c>
      <c r="O160" s="184"/>
      <c r="P160" s="184"/>
      <c r="Q160" s="184">
        <v>510</v>
      </c>
      <c r="R160" s="184"/>
      <c r="S160" s="184"/>
      <c r="T160" s="184">
        <v>600</v>
      </c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>
        <v>30</v>
      </c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>
        <v>13020</v>
      </c>
      <c r="AW160" s="184"/>
      <c r="AX160" s="184"/>
      <c r="AY160" s="184"/>
      <c r="AZ160" s="184"/>
      <c r="BA160" s="184"/>
      <c r="BB160" s="184"/>
      <c r="BC160" s="184"/>
      <c r="BD160" s="184">
        <v>3630</v>
      </c>
      <c r="BE160" s="184">
        <v>1440</v>
      </c>
      <c r="BF160" s="184"/>
      <c r="BG160" s="184">
        <v>330</v>
      </c>
      <c r="BH160" s="184"/>
      <c r="BI160" s="184"/>
      <c r="BJ160" s="184"/>
      <c r="BK160" s="184"/>
      <c r="BL160" s="184"/>
      <c r="BM160" s="184"/>
      <c r="BN160" s="184"/>
      <c r="BO160" s="184"/>
      <c r="BP160" s="184"/>
      <c r="BQ160" s="184"/>
      <c r="BR160" s="184"/>
      <c r="BS160" s="186"/>
      <c r="BT160" s="186"/>
      <c r="BU160" s="186"/>
      <c r="BV160" s="186"/>
      <c r="BW160" s="186"/>
      <c r="BX160" s="186"/>
      <c r="BY160" s="186"/>
      <c r="BZ160" s="186"/>
      <c r="CA160" s="186"/>
      <c r="CB160" s="186"/>
      <c r="CC160" s="186"/>
      <c r="CD160" s="186"/>
      <c r="CE160" s="186"/>
      <c r="CF160" s="186"/>
      <c r="CG160" s="186"/>
      <c r="CH160" s="186"/>
      <c r="CI160" s="186"/>
      <c r="CJ160" s="186"/>
      <c r="CK160" s="186"/>
      <c r="CL160" s="186"/>
      <c r="CM160" s="186"/>
    </row>
    <row r="161" spans="1:91" ht="49.2">
      <c r="A161" s="120">
        <v>19</v>
      </c>
      <c r="B161" s="220" t="s">
        <v>876</v>
      </c>
      <c r="C161" s="142" t="s">
        <v>1237</v>
      </c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  <c r="BI161" s="184"/>
      <c r="BJ161" s="184"/>
      <c r="BK161" s="184"/>
      <c r="BL161" s="184"/>
      <c r="BM161" s="184"/>
      <c r="BN161" s="184"/>
      <c r="BO161" s="184"/>
      <c r="BP161" s="184"/>
      <c r="BQ161" s="184"/>
      <c r="BR161" s="184"/>
      <c r="BS161" s="186"/>
      <c r="BT161" s="186"/>
      <c r="BU161" s="186"/>
      <c r="BV161" s="186"/>
      <c r="BW161" s="186"/>
      <c r="BX161" s="186"/>
      <c r="BY161" s="186"/>
      <c r="BZ161" s="186"/>
      <c r="CA161" s="186"/>
      <c r="CB161" s="186"/>
      <c r="CC161" s="186"/>
      <c r="CD161" s="186"/>
      <c r="CE161" s="186"/>
      <c r="CF161" s="186"/>
      <c r="CG161" s="186"/>
      <c r="CH161" s="186"/>
      <c r="CI161" s="186"/>
      <c r="CJ161" s="186"/>
      <c r="CK161" s="186"/>
      <c r="CL161" s="186"/>
      <c r="CM161" s="186"/>
    </row>
    <row r="162" spans="1:91" ht="24.6">
      <c r="A162" s="120">
        <v>19</v>
      </c>
      <c r="B162" s="220" t="s">
        <v>877</v>
      </c>
      <c r="C162" s="142" t="s">
        <v>1238</v>
      </c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  <c r="BI162" s="184"/>
      <c r="BJ162" s="184"/>
      <c r="BK162" s="184"/>
      <c r="BL162" s="184"/>
      <c r="BM162" s="184"/>
      <c r="BN162" s="184"/>
      <c r="BO162" s="184"/>
      <c r="BP162" s="184"/>
      <c r="BQ162" s="184"/>
      <c r="BR162" s="184"/>
      <c r="BS162" s="184"/>
      <c r="BT162" s="184"/>
      <c r="BU162" s="186"/>
      <c r="BV162" s="184"/>
      <c r="BW162" s="184"/>
      <c r="BX162" s="184"/>
      <c r="BY162" s="184"/>
      <c r="BZ162" s="186"/>
      <c r="CA162" s="184"/>
      <c r="CB162" s="184"/>
      <c r="CC162" s="184"/>
      <c r="CD162" s="184"/>
      <c r="CE162" s="184"/>
      <c r="CF162" s="186"/>
      <c r="CG162" s="186"/>
      <c r="CH162" s="184"/>
      <c r="CI162" s="184"/>
      <c r="CJ162" s="186"/>
      <c r="CK162" s="184"/>
      <c r="CL162" s="184"/>
      <c r="CM162" s="184"/>
    </row>
    <row r="163" spans="1:91" ht="49.2">
      <c r="A163" s="120">
        <v>19</v>
      </c>
      <c r="B163" s="220" t="s">
        <v>878</v>
      </c>
      <c r="C163" s="142" t="s">
        <v>1239</v>
      </c>
      <c r="D163" s="184"/>
      <c r="E163" s="184"/>
      <c r="F163" s="184"/>
      <c r="G163" s="184">
        <v>494550</v>
      </c>
      <c r="H163" s="184"/>
      <c r="I163" s="184"/>
      <c r="J163" s="184"/>
      <c r="K163" s="184">
        <v>3597400</v>
      </c>
      <c r="L163" s="184"/>
      <c r="M163" s="184"/>
      <c r="N163" s="184"/>
      <c r="O163" s="184"/>
      <c r="P163" s="184"/>
      <c r="Q163" s="184"/>
      <c r="R163" s="184"/>
      <c r="S163" s="184">
        <v>2896000</v>
      </c>
      <c r="T163" s="184"/>
      <c r="U163" s="184"/>
      <c r="V163" s="184"/>
      <c r="W163" s="184"/>
      <c r="X163" s="184"/>
      <c r="Y163" s="184">
        <v>12205400</v>
      </c>
      <c r="Z163" s="184"/>
      <c r="AA163" s="184">
        <v>1550000</v>
      </c>
      <c r="AB163" s="184">
        <v>2498500</v>
      </c>
      <c r="AC163" s="184"/>
      <c r="AD163" s="184"/>
      <c r="AE163" s="184"/>
      <c r="AF163" s="184">
        <v>2498000</v>
      </c>
      <c r="AG163" s="184">
        <v>15960001</v>
      </c>
      <c r="AH163" s="184"/>
      <c r="AI163" s="184">
        <v>4667500</v>
      </c>
      <c r="AJ163" s="184"/>
      <c r="AK163" s="184"/>
      <c r="AL163" s="184"/>
      <c r="AM163" s="184">
        <v>450000</v>
      </c>
      <c r="AN163" s="184"/>
      <c r="AO163" s="184">
        <v>1455500</v>
      </c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>
        <v>450000</v>
      </c>
      <c r="BG163" s="184"/>
      <c r="BH163" s="184"/>
      <c r="BI163" s="184"/>
      <c r="BJ163" s="184"/>
      <c r="BK163" s="184"/>
      <c r="BL163" s="184"/>
      <c r="BM163" s="184"/>
      <c r="BN163" s="184"/>
      <c r="BO163" s="184">
        <v>311080</v>
      </c>
      <c r="BP163" s="184"/>
      <c r="BQ163" s="184">
        <v>6601500</v>
      </c>
      <c r="BR163" s="184"/>
      <c r="BS163" s="184"/>
      <c r="BT163" s="184"/>
      <c r="BU163" s="186"/>
      <c r="BV163" s="184"/>
      <c r="BW163" s="184"/>
      <c r="BX163" s="184"/>
      <c r="BY163" s="184"/>
      <c r="BZ163" s="184"/>
      <c r="CA163" s="184"/>
      <c r="CB163" s="184"/>
      <c r="CC163" s="184"/>
      <c r="CD163" s="184"/>
      <c r="CE163" s="184"/>
      <c r="CF163" s="184"/>
      <c r="CG163" s="184"/>
      <c r="CH163" s="186"/>
      <c r="CI163" s="184"/>
      <c r="CJ163" s="184">
        <v>12180000</v>
      </c>
      <c r="CK163" s="184"/>
      <c r="CL163" s="184"/>
      <c r="CM163" s="186"/>
    </row>
    <row r="164" spans="1:91" ht="49.2">
      <c r="A164" s="120">
        <v>19</v>
      </c>
      <c r="B164" s="220" t="s">
        <v>879</v>
      </c>
      <c r="C164" s="142" t="s">
        <v>1240</v>
      </c>
      <c r="D164" s="184"/>
      <c r="E164" s="184"/>
      <c r="F164" s="184"/>
      <c r="G164" s="184"/>
      <c r="H164" s="184"/>
      <c r="I164" s="184">
        <v>424492</v>
      </c>
      <c r="J164" s="184"/>
      <c r="K164" s="184"/>
      <c r="L164" s="184"/>
      <c r="M164" s="184">
        <v>79880</v>
      </c>
      <c r="N164" s="184"/>
      <c r="O164" s="184"/>
      <c r="P164" s="184">
        <v>643202.36</v>
      </c>
      <c r="Q164" s="184"/>
      <c r="R164" s="184">
        <v>5000</v>
      </c>
      <c r="S164" s="184"/>
      <c r="T164" s="184">
        <v>117120</v>
      </c>
      <c r="U164" s="184">
        <v>28320</v>
      </c>
      <c r="V164" s="184"/>
      <c r="W164" s="184"/>
      <c r="X164" s="184"/>
      <c r="Y164" s="184">
        <v>4000</v>
      </c>
      <c r="Z164" s="184">
        <v>9350</v>
      </c>
      <c r="AA164" s="184">
        <v>8500</v>
      </c>
      <c r="AB164" s="184">
        <v>336001.92</v>
      </c>
      <c r="AC164" s="184"/>
      <c r="AD164" s="184"/>
      <c r="AE164" s="184">
        <v>100260</v>
      </c>
      <c r="AF164" s="184"/>
      <c r="AG164" s="184"/>
      <c r="AH164" s="184">
        <v>9356</v>
      </c>
      <c r="AI164" s="184">
        <v>2000</v>
      </c>
      <c r="AJ164" s="184"/>
      <c r="AK164" s="184"/>
      <c r="AL164" s="184"/>
      <c r="AM164" s="184">
        <v>3000000</v>
      </c>
      <c r="AN164" s="184"/>
      <c r="AO164" s="184"/>
      <c r="AP164" s="184">
        <v>300000</v>
      </c>
      <c r="AQ164" s="184"/>
      <c r="AR164" s="184"/>
      <c r="AS164" s="184">
        <v>0</v>
      </c>
      <c r="AT164" s="184"/>
      <c r="AU164" s="184"/>
      <c r="AV164" s="184"/>
      <c r="AW164" s="184"/>
      <c r="AX164" s="184"/>
      <c r="AY164" s="184"/>
      <c r="AZ164" s="184"/>
      <c r="BA164" s="184">
        <v>21000</v>
      </c>
      <c r="BB164" s="184"/>
      <c r="BC164" s="184"/>
      <c r="BD164" s="184"/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6">
        <v>300000</v>
      </c>
      <c r="BT164" s="184"/>
      <c r="BU164" s="184"/>
      <c r="BV164" s="186">
        <v>5000</v>
      </c>
      <c r="BW164" s="184">
        <v>75000</v>
      </c>
      <c r="BX164" s="184"/>
      <c r="BY164" s="184"/>
      <c r="BZ164" s="184">
        <v>7300</v>
      </c>
      <c r="CA164" s="184"/>
      <c r="CB164" s="184">
        <v>7300</v>
      </c>
      <c r="CC164" s="184">
        <v>6250</v>
      </c>
      <c r="CD164" s="184">
        <v>300000</v>
      </c>
      <c r="CE164" s="186"/>
      <c r="CF164" s="184"/>
      <c r="CG164" s="184"/>
      <c r="CH164" s="184"/>
      <c r="CI164" s="186">
        <v>5200</v>
      </c>
      <c r="CJ164" s="184"/>
      <c r="CK164" s="184"/>
      <c r="CL164" s="186"/>
      <c r="CM164" s="184"/>
    </row>
    <row r="165" spans="1:91" ht="49.2">
      <c r="A165" s="120">
        <v>19</v>
      </c>
      <c r="B165" s="220" t="s">
        <v>880</v>
      </c>
      <c r="C165" s="142" t="s">
        <v>1241</v>
      </c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>
        <v>459500</v>
      </c>
      <c r="O165" s="184"/>
      <c r="P165" s="184"/>
      <c r="Q165" s="184">
        <v>3129000</v>
      </c>
      <c r="R165" s="184"/>
      <c r="S165" s="184"/>
      <c r="T165" s="184">
        <v>1590000</v>
      </c>
      <c r="U165" s="184">
        <v>1469000</v>
      </c>
      <c r="V165" s="184"/>
      <c r="W165" s="184">
        <v>1270000</v>
      </c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>
        <v>1497000</v>
      </c>
      <c r="AW165" s="184">
        <v>5855700</v>
      </c>
      <c r="AX165" s="184"/>
      <c r="AY165" s="184"/>
      <c r="AZ165" s="184"/>
      <c r="BA165" s="184"/>
      <c r="BB165" s="184"/>
      <c r="BC165" s="184"/>
      <c r="BD165" s="184"/>
      <c r="BE165" s="184">
        <v>275000</v>
      </c>
      <c r="BF165" s="184"/>
      <c r="BG165" s="184">
        <v>459700</v>
      </c>
      <c r="BH165" s="184"/>
      <c r="BI165" s="184"/>
      <c r="BJ165" s="184"/>
      <c r="BK165" s="184">
        <v>350000</v>
      </c>
      <c r="BL165" s="184">
        <v>379040</v>
      </c>
      <c r="BM165" s="184"/>
      <c r="BN165" s="184"/>
      <c r="BO165" s="184"/>
      <c r="BP165" s="184"/>
      <c r="BQ165" s="184"/>
      <c r="BR165" s="184"/>
      <c r="BS165" s="186"/>
      <c r="BT165" s="186"/>
      <c r="BU165" s="186"/>
      <c r="BV165" s="186"/>
      <c r="BW165" s="186"/>
      <c r="BX165" s="186"/>
      <c r="BY165" s="186">
        <v>70056720</v>
      </c>
      <c r="BZ165" s="186"/>
      <c r="CA165" s="186"/>
      <c r="CB165" s="186"/>
      <c r="CC165" s="186"/>
      <c r="CD165" s="186"/>
      <c r="CE165" s="186"/>
      <c r="CF165" s="186"/>
      <c r="CG165" s="186"/>
      <c r="CH165" s="186"/>
      <c r="CI165" s="186"/>
      <c r="CJ165" s="186"/>
      <c r="CK165" s="186"/>
      <c r="CL165" s="186"/>
      <c r="CM165" s="186"/>
    </row>
    <row r="166" spans="1:91" ht="49.2">
      <c r="A166" s="120">
        <v>19</v>
      </c>
      <c r="B166" s="220" t="s">
        <v>881</v>
      </c>
      <c r="C166" s="142" t="s">
        <v>1242</v>
      </c>
      <c r="D166" s="184">
        <v>2269255</v>
      </c>
      <c r="E166" s="184">
        <v>6750</v>
      </c>
      <c r="F166" s="184">
        <v>9000</v>
      </c>
      <c r="G166" s="184">
        <v>1301092.48</v>
      </c>
      <c r="H166" s="184">
        <v>895500</v>
      </c>
      <c r="I166" s="184">
        <v>1186606</v>
      </c>
      <c r="J166" s="184">
        <v>3188679</v>
      </c>
      <c r="K166" s="184">
        <v>2355850</v>
      </c>
      <c r="L166" s="184">
        <v>1336750</v>
      </c>
      <c r="M166" s="184">
        <v>2250</v>
      </c>
      <c r="N166" s="184">
        <v>2728100</v>
      </c>
      <c r="O166" s="184">
        <v>599645</v>
      </c>
      <c r="P166" s="184"/>
      <c r="Q166" s="184">
        <v>424400</v>
      </c>
      <c r="R166" s="184">
        <v>3509460.61</v>
      </c>
      <c r="S166" s="184">
        <v>11250</v>
      </c>
      <c r="T166" s="184">
        <v>4500</v>
      </c>
      <c r="U166" s="184">
        <v>1417950</v>
      </c>
      <c r="V166" s="184">
        <v>628600</v>
      </c>
      <c r="W166" s="184">
        <v>6750</v>
      </c>
      <c r="X166" s="184"/>
      <c r="Y166" s="184">
        <v>330100</v>
      </c>
      <c r="Z166" s="184">
        <v>11250</v>
      </c>
      <c r="AA166" s="184">
        <v>449050</v>
      </c>
      <c r="AB166" s="184">
        <v>406100</v>
      </c>
      <c r="AC166" s="184">
        <v>519500</v>
      </c>
      <c r="AD166" s="184">
        <v>611800</v>
      </c>
      <c r="AE166" s="184">
        <v>1027350</v>
      </c>
      <c r="AF166" s="184">
        <v>463000</v>
      </c>
      <c r="AG166" s="184">
        <v>483616</v>
      </c>
      <c r="AH166" s="184">
        <v>1043500</v>
      </c>
      <c r="AI166" s="184">
        <v>1389450</v>
      </c>
      <c r="AJ166" s="184">
        <v>610066</v>
      </c>
      <c r="AK166" s="184">
        <v>337681</v>
      </c>
      <c r="AL166" s="184"/>
      <c r="AM166" s="184">
        <v>934014</v>
      </c>
      <c r="AN166" s="184">
        <v>836079</v>
      </c>
      <c r="AO166" s="184">
        <v>2135437</v>
      </c>
      <c r="AP166" s="184">
        <v>1425711</v>
      </c>
      <c r="AQ166" s="184">
        <v>1005500</v>
      </c>
      <c r="AR166" s="184">
        <v>406629</v>
      </c>
      <c r="AS166" s="184"/>
      <c r="AT166" s="184">
        <v>952674</v>
      </c>
      <c r="AU166" s="184">
        <v>672293.55</v>
      </c>
      <c r="AV166" s="184">
        <v>1298550</v>
      </c>
      <c r="AW166" s="184">
        <v>845898</v>
      </c>
      <c r="AX166" s="184">
        <v>529963</v>
      </c>
      <c r="AY166" s="184">
        <v>998429.04</v>
      </c>
      <c r="AZ166" s="184">
        <v>851100</v>
      </c>
      <c r="BA166" s="184">
        <v>802000</v>
      </c>
      <c r="BB166" s="184">
        <v>7200</v>
      </c>
      <c r="BC166" s="184">
        <v>867652.77</v>
      </c>
      <c r="BD166" s="184"/>
      <c r="BE166" s="184">
        <v>447662.1</v>
      </c>
      <c r="BF166" s="184">
        <v>236773.04</v>
      </c>
      <c r="BG166" s="184">
        <v>294000</v>
      </c>
      <c r="BH166" s="184">
        <v>4765516.13</v>
      </c>
      <c r="BI166" s="184">
        <v>242300</v>
      </c>
      <c r="BJ166" s="184">
        <v>347150</v>
      </c>
      <c r="BK166" s="184">
        <v>625900</v>
      </c>
      <c r="BL166" s="184">
        <v>396850</v>
      </c>
      <c r="BM166" s="184"/>
      <c r="BN166" s="184">
        <v>1152100</v>
      </c>
      <c r="BO166" s="184">
        <v>717300</v>
      </c>
      <c r="BP166" s="184">
        <v>1653550</v>
      </c>
      <c r="BQ166" s="184">
        <v>1142588.71</v>
      </c>
      <c r="BR166" s="184">
        <v>489132</v>
      </c>
      <c r="BS166" s="184"/>
      <c r="BT166" s="184">
        <v>817600</v>
      </c>
      <c r="BU166" s="184">
        <v>943200</v>
      </c>
      <c r="BV166" s="184"/>
      <c r="BW166" s="184">
        <v>64500</v>
      </c>
      <c r="BX166" s="184">
        <v>802300</v>
      </c>
      <c r="BY166" s="184">
        <v>2301800</v>
      </c>
      <c r="BZ166" s="184">
        <v>543281</v>
      </c>
      <c r="CA166" s="184">
        <v>641650</v>
      </c>
      <c r="CB166" s="184">
        <v>615500</v>
      </c>
      <c r="CC166" s="184">
        <v>791500</v>
      </c>
      <c r="CD166" s="184">
        <v>1867850</v>
      </c>
      <c r="CE166" s="184">
        <v>1094206</v>
      </c>
      <c r="CF166" s="184">
        <v>1544100</v>
      </c>
      <c r="CG166" s="184">
        <v>513492</v>
      </c>
      <c r="CH166" s="184">
        <v>621500</v>
      </c>
      <c r="CI166" s="184">
        <v>702950</v>
      </c>
      <c r="CJ166" s="184">
        <v>539200</v>
      </c>
      <c r="CK166" s="186">
        <v>1942183</v>
      </c>
      <c r="CL166" s="184">
        <v>541000</v>
      </c>
      <c r="CM166" s="184">
        <v>409900</v>
      </c>
    </row>
    <row r="167" spans="1:91" ht="49.2">
      <c r="A167" s="120">
        <v>19</v>
      </c>
      <c r="B167" s="220" t="s">
        <v>882</v>
      </c>
      <c r="C167" s="142" t="s">
        <v>1243</v>
      </c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/>
      <c r="BJ167" s="184"/>
      <c r="BK167" s="184"/>
      <c r="BL167" s="184"/>
      <c r="BM167" s="184"/>
      <c r="BN167" s="184"/>
      <c r="BO167" s="184"/>
      <c r="BP167" s="184"/>
      <c r="BQ167" s="184"/>
      <c r="BR167" s="184"/>
      <c r="BS167" s="184"/>
      <c r="BT167" s="184"/>
      <c r="BU167" s="184"/>
      <c r="BV167" s="184"/>
      <c r="BW167" s="184"/>
      <c r="BX167" s="184"/>
      <c r="BY167" s="184"/>
      <c r="BZ167" s="184"/>
      <c r="CA167" s="184"/>
      <c r="CB167" s="184"/>
      <c r="CC167" s="184"/>
      <c r="CD167" s="184"/>
      <c r="CE167" s="184"/>
      <c r="CF167" s="184"/>
      <c r="CG167" s="184"/>
      <c r="CH167" s="184"/>
      <c r="CI167" s="184"/>
      <c r="CJ167" s="184"/>
      <c r="CK167" s="184"/>
      <c r="CL167" s="184"/>
      <c r="CM167" s="184"/>
    </row>
    <row r="168" spans="1:91" ht="49.2">
      <c r="A168" s="120">
        <v>19</v>
      </c>
      <c r="B168" s="220" t="s">
        <v>883</v>
      </c>
      <c r="C168" s="142" t="s">
        <v>1244</v>
      </c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>
        <v>40255.32</v>
      </c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/>
      <c r="CG168" s="184"/>
      <c r="CH168" s="184"/>
      <c r="CI168" s="184"/>
      <c r="CJ168" s="184"/>
      <c r="CK168" s="184"/>
      <c r="CL168" s="184"/>
      <c r="CM168" s="184"/>
    </row>
    <row r="169" spans="1:91" ht="49.2">
      <c r="A169" s="120">
        <v>19</v>
      </c>
      <c r="B169" s="220" t="s">
        <v>884</v>
      </c>
      <c r="C169" s="142" t="s">
        <v>1245</v>
      </c>
      <c r="D169" s="184"/>
      <c r="E169" s="184"/>
      <c r="F169" s="184"/>
      <c r="G169" s="184">
        <v>31010</v>
      </c>
      <c r="H169" s="184">
        <v>45790</v>
      </c>
      <c r="I169" s="184">
        <v>62390</v>
      </c>
      <c r="J169" s="184">
        <v>287702</v>
      </c>
      <c r="K169" s="184">
        <v>77580</v>
      </c>
      <c r="L169" s="184">
        <v>56570</v>
      </c>
      <c r="M169" s="184"/>
      <c r="N169" s="184"/>
      <c r="O169" s="184">
        <v>21175</v>
      </c>
      <c r="P169" s="184"/>
      <c r="Q169" s="184">
        <v>15620</v>
      </c>
      <c r="R169" s="184">
        <v>20529</v>
      </c>
      <c r="S169" s="184">
        <v>28200</v>
      </c>
      <c r="T169" s="184"/>
      <c r="U169" s="184">
        <v>1600</v>
      </c>
      <c r="V169" s="184">
        <v>61571.5</v>
      </c>
      <c r="W169" s="184"/>
      <c r="X169" s="184"/>
      <c r="Y169" s="184"/>
      <c r="Z169" s="184"/>
      <c r="AA169" s="184"/>
      <c r="AB169" s="184"/>
      <c r="AC169" s="184"/>
      <c r="AD169" s="184">
        <v>36550</v>
      </c>
      <c r="AE169" s="184"/>
      <c r="AF169" s="184"/>
      <c r="AG169" s="184"/>
      <c r="AH169" s="184">
        <v>57000</v>
      </c>
      <c r="AI169" s="184">
        <v>48380</v>
      </c>
      <c r="AJ169" s="184">
        <v>32416</v>
      </c>
      <c r="AK169" s="184"/>
      <c r="AL169" s="184"/>
      <c r="AM169" s="184">
        <v>8670</v>
      </c>
      <c r="AN169" s="184">
        <v>48200</v>
      </c>
      <c r="AO169" s="184">
        <v>67350</v>
      </c>
      <c r="AP169" s="184"/>
      <c r="AQ169" s="184"/>
      <c r="AR169" s="184">
        <v>29720</v>
      </c>
      <c r="AS169" s="184"/>
      <c r="AT169" s="184">
        <v>14837</v>
      </c>
      <c r="AU169" s="184">
        <v>5500</v>
      </c>
      <c r="AV169" s="184">
        <v>27196.5</v>
      </c>
      <c r="AW169" s="184"/>
      <c r="AX169" s="184"/>
      <c r="AY169" s="184">
        <v>56000</v>
      </c>
      <c r="AZ169" s="184">
        <v>31900</v>
      </c>
      <c r="BA169" s="184"/>
      <c r="BB169" s="184">
        <v>297420</v>
      </c>
      <c r="BC169" s="184"/>
      <c r="BD169" s="184"/>
      <c r="BE169" s="184">
        <v>113530</v>
      </c>
      <c r="BF169" s="184">
        <v>5850</v>
      </c>
      <c r="BG169" s="184">
        <v>35830</v>
      </c>
      <c r="BH169" s="184">
        <v>40068</v>
      </c>
      <c r="BI169" s="184">
        <v>32220</v>
      </c>
      <c r="BJ169" s="184">
        <v>1120</v>
      </c>
      <c r="BK169" s="184">
        <v>16103</v>
      </c>
      <c r="BL169" s="184">
        <v>49390</v>
      </c>
      <c r="BM169" s="184"/>
      <c r="BN169" s="184">
        <v>21800</v>
      </c>
      <c r="BO169" s="184">
        <v>12030</v>
      </c>
      <c r="BP169" s="184">
        <v>91134</v>
      </c>
      <c r="BQ169" s="184">
        <v>98050</v>
      </c>
      <c r="BR169" s="184">
        <v>8000</v>
      </c>
      <c r="BS169" s="184"/>
      <c r="BT169" s="184">
        <v>6600</v>
      </c>
      <c r="BU169" s="184">
        <v>55450</v>
      </c>
      <c r="BV169" s="184"/>
      <c r="BW169" s="184">
        <v>46878</v>
      </c>
      <c r="BX169" s="184">
        <v>51037.25</v>
      </c>
      <c r="BY169" s="184">
        <v>140534</v>
      </c>
      <c r="BZ169" s="184">
        <v>4200</v>
      </c>
      <c r="CA169" s="184">
        <v>46581.25</v>
      </c>
      <c r="CB169" s="184">
        <v>29148</v>
      </c>
      <c r="CC169" s="184">
        <v>84733</v>
      </c>
      <c r="CD169" s="184">
        <v>46100.25</v>
      </c>
      <c r="CE169" s="184">
        <v>76978.5</v>
      </c>
      <c r="CF169" s="184">
        <v>578558</v>
      </c>
      <c r="CG169" s="184">
        <v>53280</v>
      </c>
      <c r="CH169" s="184">
        <v>58560</v>
      </c>
      <c r="CI169" s="184">
        <v>54830</v>
      </c>
      <c r="CJ169" s="184">
        <v>65350</v>
      </c>
      <c r="CK169" s="184">
        <v>61250</v>
      </c>
      <c r="CL169" s="184">
        <v>2670</v>
      </c>
      <c r="CM169" s="184">
        <v>10569</v>
      </c>
    </row>
    <row r="170" spans="1:91" ht="49.2">
      <c r="A170" s="120">
        <v>19</v>
      </c>
      <c r="B170" s="220" t="s">
        <v>885</v>
      </c>
      <c r="C170" s="142" t="s">
        <v>480</v>
      </c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  <c r="BI170" s="184"/>
      <c r="BJ170" s="184"/>
      <c r="BK170" s="184"/>
      <c r="BL170" s="184"/>
      <c r="BM170" s="184"/>
      <c r="BN170" s="184"/>
      <c r="BO170" s="184"/>
      <c r="BP170" s="184"/>
      <c r="BQ170" s="184"/>
      <c r="BR170" s="184"/>
      <c r="BS170" s="184"/>
      <c r="BT170" s="184"/>
      <c r="BU170" s="184"/>
      <c r="BV170" s="184"/>
      <c r="BW170" s="184"/>
      <c r="BX170" s="184"/>
      <c r="BY170" s="184"/>
      <c r="BZ170" s="184"/>
      <c r="CA170" s="184"/>
      <c r="CB170" s="184"/>
      <c r="CC170" s="184"/>
      <c r="CD170" s="184"/>
      <c r="CE170" s="184"/>
      <c r="CF170" s="184"/>
      <c r="CG170" s="184"/>
      <c r="CH170" s="184"/>
      <c r="CI170" s="184"/>
      <c r="CJ170" s="184"/>
      <c r="CK170" s="184"/>
      <c r="CL170" s="184"/>
      <c r="CM170" s="184"/>
    </row>
    <row r="171" spans="1:91" ht="24.6">
      <c r="A171" s="120">
        <v>19</v>
      </c>
      <c r="B171" s="220" t="s">
        <v>886</v>
      </c>
      <c r="C171" s="142" t="s">
        <v>481</v>
      </c>
      <c r="D171" s="184">
        <v>413400</v>
      </c>
      <c r="E171" s="184">
        <v>76440</v>
      </c>
      <c r="F171" s="184">
        <v>124350</v>
      </c>
      <c r="G171" s="184">
        <v>94230</v>
      </c>
      <c r="H171" s="184">
        <v>37500</v>
      </c>
      <c r="I171" s="184">
        <v>100170</v>
      </c>
      <c r="J171" s="184">
        <v>101910</v>
      </c>
      <c r="K171" s="184">
        <v>130830</v>
      </c>
      <c r="L171" s="184">
        <v>93690</v>
      </c>
      <c r="M171" s="184">
        <v>85740</v>
      </c>
      <c r="N171" s="184">
        <v>212730</v>
      </c>
      <c r="O171" s="184">
        <v>32580</v>
      </c>
      <c r="P171" s="184">
        <v>238290</v>
      </c>
      <c r="Q171" s="184">
        <v>134820</v>
      </c>
      <c r="R171" s="184">
        <v>115740</v>
      </c>
      <c r="S171" s="184">
        <v>178380</v>
      </c>
      <c r="T171" s="184">
        <v>131430</v>
      </c>
      <c r="U171" s="184">
        <v>102390</v>
      </c>
      <c r="V171" s="184">
        <v>93570</v>
      </c>
      <c r="W171" s="184">
        <v>30660</v>
      </c>
      <c r="X171" s="184">
        <v>493350</v>
      </c>
      <c r="Y171" s="184">
        <v>71760</v>
      </c>
      <c r="Z171" s="184">
        <v>141690</v>
      </c>
      <c r="AA171" s="184">
        <v>101880</v>
      </c>
      <c r="AB171" s="184">
        <v>32970</v>
      </c>
      <c r="AC171" s="184">
        <v>68940</v>
      </c>
      <c r="AD171" s="184">
        <v>49260</v>
      </c>
      <c r="AE171" s="184">
        <v>201810</v>
      </c>
      <c r="AF171" s="184">
        <v>46530</v>
      </c>
      <c r="AG171" s="184">
        <v>55170</v>
      </c>
      <c r="AH171" s="184">
        <v>70920</v>
      </c>
      <c r="AI171" s="184">
        <v>131730</v>
      </c>
      <c r="AJ171" s="184">
        <v>85740</v>
      </c>
      <c r="AK171" s="184">
        <v>56640</v>
      </c>
      <c r="AL171" s="184">
        <v>673560</v>
      </c>
      <c r="AM171" s="184">
        <v>74730</v>
      </c>
      <c r="AN171" s="184">
        <v>29610</v>
      </c>
      <c r="AO171" s="184">
        <v>74730</v>
      </c>
      <c r="AP171" s="184">
        <v>130020</v>
      </c>
      <c r="AQ171" s="184">
        <v>82200</v>
      </c>
      <c r="AR171" s="184">
        <v>35340</v>
      </c>
      <c r="AS171" s="184"/>
      <c r="AT171" s="184">
        <v>86220</v>
      </c>
      <c r="AU171" s="184">
        <v>128070</v>
      </c>
      <c r="AV171" s="184">
        <v>133110</v>
      </c>
      <c r="AW171" s="184">
        <v>127800</v>
      </c>
      <c r="AX171" s="184">
        <v>57240</v>
      </c>
      <c r="AY171" s="184">
        <v>86160</v>
      </c>
      <c r="AZ171" s="184">
        <v>73860</v>
      </c>
      <c r="BA171" s="184">
        <v>81480</v>
      </c>
      <c r="BB171" s="184">
        <v>234210</v>
      </c>
      <c r="BC171" s="184">
        <v>61830</v>
      </c>
      <c r="BD171" s="184">
        <v>569550</v>
      </c>
      <c r="BE171" s="184">
        <v>200850</v>
      </c>
      <c r="BF171" s="184">
        <v>78630</v>
      </c>
      <c r="BG171" s="184">
        <v>72510</v>
      </c>
      <c r="BH171" s="184">
        <v>313230</v>
      </c>
      <c r="BI171" s="184">
        <v>100590</v>
      </c>
      <c r="BJ171" s="184">
        <v>52020</v>
      </c>
      <c r="BK171" s="184">
        <v>90450</v>
      </c>
      <c r="BL171" s="184">
        <v>88710</v>
      </c>
      <c r="BM171" s="184">
        <v>146220</v>
      </c>
      <c r="BN171" s="184">
        <v>155670</v>
      </c>
      <c r="BO171" s="184">
        <v>101970</v>
      </c>
      <c r="BP171" s="184">
        <v>196290</v>
      </c>
      <c r="BQ171" s="184">
        <v>101730</v>
      </c>
      <c r="BR171" s="184">
        <v>84900</v>
      </c>
      <c r="BS171" s="184">
        <v>1078530</v>
      </c>
      <c r="BT171" s="184">
        <v>137880</v>
      </c>
      <c r="BU171" s="184">
        <v>137910</v>
      </c>
      <c r="BV171" s="184">
        <v>394950</v>
      </c>
      <c r="BW171" s="184">
        <v>20040</v>
      </c>
      <c r="BX171" s="184">
        <v>99270</v>
      </c>
      <c r="BY171" s="184">
        <v>247230</v>
      </c>
      <c r="BZ171" s="184">
        <v>50070</v>
      </c>
      <c r="CA171" s="184">
        <v>108510</v>
      </c>
      <c r="CB171" s="184">
        <v>62670</v>
      </c>
      <c r="CC171" s="184">
        <v>122930</v>
      </c>
      <c r="CD171" s="184">
        <v>209070</v>
      </c>
      <c r="CE171" s="184">
        <v>178260</v>
      </c>
      <c r="CF171" s="184">
        <v>230250</v>
      </c>
      <c r="CG171" s="184">
        <v>84240</v>
      </c>
      <c r="CH171" s="184">
        <v>76320</v>
      </c>
      <c r="CI171" s="184">
        <v>79410</v>
      </c>
      <c r="CJ171" s="184">
        <v>90900</v>
      </c>
      <c r="CK171" s="184">
        <v>229200</v>
      </c>
      <c r="CL171" s="184">
        <v>66210</v>
      </c>
      <c r="CM171" s="184">
        <v>69870</v>
      </c>
    </row>
    <row r="172" spans="1:91" ht="24.6">
      <c r="A172" s="120">
        <v>20</v>
      </c>
      <c r="B172" s="220" t="s">
        <v>887</v>
      </c>
      <c r="C172" s="142" t="s">
        <v>482</v>
      </c>
      <c r="D172" s="184">
        <v>67753849.120000005</v>
      </c>
      <c r="E172" s="184">
        <v>7958000</v>
      </c>
      <c r="F172" s="184">
        <v>7997560</v>
      </c>
      <c r="G172" s="184">
        <v>9592336.3300000001</v>
      </c>
      <c r="H172" s="184">
        <v>8047703.2000000002</v>
      </c>
      <c r="I172" s="184">
        <v>11151059.35</v>
      </c>
      <c r="J172" s="184">
        <v>14383221.289999999</v>
      </c>
      <c r="K172" s="184">
        <v>14602010</v>
      </c>
      <c r="L172" s="184">
        <v>8612661.9399999995</v>
      </c>
      <c r="M172" s="184">
        <v>9566381.2899999991</v>
      </c>
      <c r="N172" s="184">
        <v>19654790</v>
      </c>
      <c r="O172" s="184">
        <v>3560140</v>
      </c>
      <c r="P172" s="184">
        <v>28727116.800000001</v>
      </c>
      <c r="Q172" s="184">
        <v>8635770</v>
      </c>
      <c r="R172" s="184">
        <v>8954330</v>
      </c>
      <c r="S172" s="184">
        <v>9872160</v>
      </c>
      <c r="T172" s="184">
        <v>9015770</v>
      </c>
      <c r="U172" s="184">
        <v>7875430</v>
      </c>
      <c r="V172" s="184">
        <v>8055670</v>
      </c>
      <c r="W172" s="184">
        <v>4920540</v>
      </c>
      <c r="X172" s="184">
        <v>80431987.129999995</v>
      </c>
      <c r="Y172" s="184">
        <v>6104850</v>
      </c>
      <c r="Z172" s="184">
        <v>10062120</v>
      </c>
      <c r="AA172" s="184">
        <v>7963020</v>
      </c>
      <c r="AB172" s="184">
        <v>5301960</v>
      </c>
      <c r="AC172" s="184">
        <v>6084450</v>
      </c>
      <c r="AD172" s="184">
        <v>7304450</v>
      </c>
      <c r="AE172" s="184">
        <v>20952785.16</v>
      </c>
      <c r="AF172" s="184">
        <v>8297330</v>
      </c>
      <c r="AG172" s="184">
        <v>6996695.8099999996</v>
      </c>
      <c r="AH172" s="184">
        <v>8194110</v>
      </c>
      <c r="AI172" s="184">
        <v>14139666.15</v>
      </c>
      <c r="AJ172" s="184">
        <v>6345517.4199999999</v>
      </c>
      <c r="AK172" s="184">
        <v>5591436.7699999996</v>
      </c>
      <c r="AL172" s="184">
        <v>124237943.54000001</v>
      </c>
      <c r="AM172" s="184">
        <v>8628612.3300000001</v>
      </c>
      <c r="AN172" s="184">
        <v>7292910</v>
      </c>
      <c r="AO172" s="184">
        <v>14651394</v>
      </c>
      <c r="AP172" s="184">
        <v>14579215.060000001</v>
      </c>
      <c r="AQ172" s="184">
        <v>8961635.5099999998</v>
      </c>
      <c r="AR172" s="184">
        <v>4346650</v>
      </c>
      <c r="AS172" s="184">
        <v>26494470</v>
      </c>
      <c r="AT172" s="184">
        <v>7553490</v>
      </c>
      <c r="AU172" s="184">
        <v>11925521.220000001</v>
      </c>
      <c r="AV172" s="184">
        <v>16333122.58</v>
      </c>
      <c r="AW172" s="184">
        <v>8693660</v>
      </c>
      <c r="AX172" s="184">
        <v>6044299.6399999997</v>
      </c>
      <c r="AY172" s="184">
        <v>9845477.1199999992</v>
      </c>
      <c r="AZ172" s="184">
        <v>7715770</v>
      </c>
      <c r="BA172" s="184">
        <v>6207300</v>
      </c>
      <c r="BB172" s="184">
        <v>36792002.859999999</v>
      </c>
      <c r="BC172" s="184">
        <v>7328309.6799999997</v>
      </c>
      <c r="BD172" s="184">
        <v>67749894.519999996</v>
      </c>
      <c r="BE172" s="184">
        <v>20759308</v>
      </c>
      <c r="BF172" s="184">
        <v>7899036.3300000001</v>
      </c>
      <c r="BG172" s="184">
        <v>8028580</v>
      </c>
      <c r="BH172" s="184">
        <v>40892532.520000003</v>
      </c>
      <c r="BI172" s="184">
        <v>4846650</v>
      </c>
      <c r="BJ172" s="184">
        <v>4046250</v>
      </c>
      <c r="BK172" s="184">
        <v>4952751.29</v>
      </c>
      <c r="BL172" s="184">
        <v>4626324.57</v>
      </c>
      <c r="BM172" s="184">
        <v>51215043.329999998</v>
      </c>
      <c r="BN172" s="184">
        <v>13126813.33</v>
      </c>
      <c r="BO172" s="184">
        <v>10649020</v>
      </c>
      <c r="BP172" s="184">
        <v>15147543.33</v>
      </c>
      <c r="BQ172" s="184">
        <v>10363176</v>
      </c>
      <c r="BR172" s="184">
        <v>7416980.3300000001</v>
      </c>
      <c r="BS172" s="186">
        <v>191754118.24000001</v>
      </c>
      <c r="BT172" s="186">
        <v>10805713.33</v>
      </c>
      <c r="BU172" s="186">
        <v>10442800.85</v>
      </c>
      <c r="BV172" s="186">
        <v>35409345.520000003</v>
      </c>
      <c r="BW172" s="186">
        <v>3373740</v>
      </c>
      <c r="BX172" s="186">
        <v>9452896.2799999993</v>
      </c>
      <c r="BY172" s="186">
        <v>21044416.789999999</v>
      </c>
      <c r="BZ172" s="184">
        <v>6168950</v>
      </c>
      <c r="CA172" s="186">
        <v>7360244.5199999996</v>
      </c>
      <c r="CB172" s="186">
        <v>8859840</v>
      </c>
      <c r="CC172" s="186">
        <v>10913670</v>
      </c>
      <c r="CD172" s="186">
        <v>20798100.859999999</v>
      </c>
      <c r="CE172" s="186">
        <v>11830455.35</v>
      </c>
      <c r="CF172" s="186">
        <v>16293765.33</v>
      </c>
      <c r="CG172" s="184">
        <v>5962490</v>
      </c>
      <c r="CH172" s="186">
        <v>7160745</v>
      </c>
      <c r="CI172" s="186">
        <v>5297012.8600000003</v>
      </c>
      <c r="CJ172" s="186">
        <v>6504420</v>
      </c>
      <c r="CK172" s="186">
        <v>19034845.350000001</v>
      </c>
      <c r="CL172" s="184">
        <v>4829480</v>
      </c>
      <c r="CM172" s="186">
        <v>3715392.9</v>
      </c>
    </row>
    <row r="173" spans="1:91" ht="24.6">
      <c r="A173" s="120">
        <v>20</v>
      </c>
      <c r="B173" s="220" t="s">
        <v>888</v>
      </c>
      <c r="C173" s="142" t="s">
        <v>483</v>
      </c>
      <c r="D173" s="184">
        <v>3907106.77</v>
      </c>
      <c r="E173" s="184">
        <v>359430</v>
      </c>
      <c r="F173" s="184">
        <v>614510</v>
      </c>
      <c r="G173" s="184">
        <v>277046.77</v>
      </c>
      <c r="H173" s="184">
        <v>98420</v>
      </c>
      <c r="I173" s="184"/>
      <c r="J173" s="184">
        <v>270940</v>
      </c>
      <c r="K173" s="184">
        <v>311310</v>
      </c>
      <c r="L173" s="184">
        <v>372670</v>
      </c>
      <c r="M173" s="184">
        <v>180010</v>
      </c>
      <c r="N173" s="184">
        <v>641704.52</v>
      </c>
      <c r="O173" s="184">
        <v>138350</v>
      </c>
      <c r="P173" s="184">
        <v>6497892.0899999999</v>
      </c>
      <c r="Q173" s="184">
        <v>500250</v>
      </c>
      <c r="R173" s="184">
        <v>538890</v>
      </c>
      <c r="S173" s="184">
        <v>5288114.5199999996</v>
      </c>
      <c r="T173" s="184">
        <v>239200</v>
      </c>
      <c r="U173" s="184">
        <v>154040</v>
      </c>
      <c r="V173" s="184">
        <v>172410</v>
      </c>
      <c r="W173" s="184">
        <v>182850</v>
      </c>
      <c r="X173" s="184">
        <v>2926890</v>
      </c>
      <c r="Y173" s="184">
        <v>318300</v>
      </c>
      <c r="Z173" s="184">
        <v>261570</v>
      </c>
      <c r="AA173" s="184">
        <v>298050</v>
      </c>
      <c r="AB173" s="184">
        <v>384960</v>
      </c>
      <c r="AC173" s="184">
        <v>236010</v>
      </c>
      <c r="AD173" s="184">
        <v>383260</v>
      </c>
      <c r="AE173" s="184">
        <v>1433410</v>
      </c>
      <c r="AF173" s="184">
        <v>343500</v>
      </c>
      <c r="AG173" s="184">
        <v>163813.87</v>
      </c>
      <c r="AH173" s="184">
        <v>143850</v>
      </c>
      <c r="AI173" s="184">
        <v>712170</v>
      </c>
      <c r="AJ173" s="184">
        <v>554130</v>
      </c>
      <c r="AK173" s="184">
        <v>434070</v>
      </c>
      <c r="AL173" s="184">
        <v>6944670</v>
      </c>
      <c r="AM173" s="184">
        <v>420360</v>
      </c>
      <c r="AN173" s="184">
        <v>264630</v>
      </c>
      <c r="AO173" s="184">
        <v>878610</v>
      </c>
      <c r="AP173" s="184">
        <v>302250</v>
      </c>
      <c r="AQ173" s="184">
        <v>444960</v>
      </c>
      <c r="AR173" s="184">
        <v>380670</v>
      </c>
      <c r="AS173" s="184">
        <v>754520</v>
      </c>
      <c r="AT173" s="184">
        <v>521760</v>
      </c>
      <c r="AU173" s="184">
        <v>679200</v>
      </c>
      <c r="AV173" s="184">
        <v>745050</v>
      </c>
      <c r="AW173" s="184">
        <v>312440</v>
      </c>
      <c r="AX173" s="184">
        <v>224070</v>
      </c>
      <c r="AY173" s="184">
        <v>445650</v>
      </c>
      <c r="AZ173" s="184">
        <v>544898.34</v>
      </c>
      <c r="BA173" s="184">
        <v>446190</v>
      </c>
      <c r="BB173" s="184">
        <v>1024830</v>
      </c>
      <c r="BC173" s="184">
        <v>338550</v>
      </c>
      <c r="BD173" s="184">
        <v>4417228.28</v>
      </c>
      <c r="BE173" s="184">
        <v>443567.99</v>
      </c>
      <c r="BF173" s="184">
        <v>400560</v>
      </c>
      <c r="BG173" s="184">
        <v>181490</v>
      </c>
      <c r="BH173" s="184">
        <v>992130</v>
      </c>
      <c r="BI173" s="184">
        <v>292720</v>
      </c>
      <c r="BJ173" s="184">
        <v>169200</v>
      </c>
      <c r="BK173" s="184">
        <v>300180</v>
      </c>
      <c r="BL173" s="184">
        <v>304950</v>
      </c>
      <c r="BM173" s="184">
        <v>2508080</v>
      </c>
      <c r="BN173" s="184">
        <v>843350</v>
      </c>
      <c r="BO173" s="184">
        <v>527940</v>
      </c>
      <c r="BP173" s="184">
        <v>616650</v>
      </c>
      <c r="BQ173" s="184">
        <v>514617.87</v>
      </c>
      <c r="BR173" s="184">
        <v>253650</v>
      </c>
      <c r="BS173" s="186">
        <v>6420948.0999999996</v>
      </c>
      <c r="BT173" s="184">
        <v>644064.18999999994</v>
      </c>
      <c r="BU173" s="184">
        <v>1146160</v>
      </c>
      <c r="BV173" s="184">
        <v>1040610</v>
      </c>
      <c r="BW173" s="184"/>
      <c r="BX173" s="184">
        <v>1002810</v>
      </c>
      <c r="BY173" s="184">
        <v>1615430</v>
      </c>
      <c r="BZ173" s="184">
        <v>330830</v>
      </c>
      <c r="CA173" s="184">
        <v>201830</v>
      </c>
      <c r="CB173" s="184">
        <v>607800</v>
      </c>
      <c r="CC173" s="184">
        <v>849790</v>
      </c>
      <c r="CD173" s="184">
        <v>503680</v>
      </c>
      <c r="CE173" s="184">
        <v>526960</v>
      </c>
      <c r="CF173" s="184">
        <v>1224824.19</v>
      </c>
      <c r="CG173" s="184">
        <v>167260</v>
      </c>
      <c r="CH173" s="184">
        <v>337970</v>
      </c>
      <c r="CI173" s="184">
        <v>371950</v>
      </c>
      <c r="CJ173" s="184">
        <v>543050</v>
      </c>
      <c r="CK173" s="184">
        <v>898020</v>
      </c>
      <c r="CL173" s="184">
        <v>181480</v>
      </c>
      <c r="CM173" s="184">
        <v>406670</v>
      </c>
    </row>
    <row r="174" spans="1:91" ht="24.6">
      <c r="A174" s="120">
        <v>20</v>
      </c>
      <c r="B174" s="220" t="s">
        <v>889</v>
      </c>
      <c r="C174" s="142" t="s">
        <v>1246</v>
      </c>
      <c r="D174" s="184">
        <v>20000</v>
      </c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>
        <v>30000</v>
      </c>
      <c r="Q174" s="184"/>
      <c r="R174" s="184"/>
      <c r="S174" s="184"/>
      <c r="T174" s="184"/>
      <c r="U174" s="184"/>
      <c r="V174" s="184"/>
      <c r="W174" s="184"/>
      <c r="X174" s="184">
        <v>30000</v>
      </c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>
        <v>30000</v>
      </c>
      <c r="AM174" s="184"/>
      <c r="AN174" s="184"/>
      <c r="AO174" s="184"/>
      <c r="AP174" s="184"/>
      <c r="AQ174" s="184"/>
      <c r="AR174" s="184"/>
      <c r="AS174" s="184">
        <v>10000</v>
      </c>
      <c r="AT174" s="184"/>
      <c r="AU174" s="184"/>
      <c r="AV174" s="184"/>
      <c r="AW174" s="184"/>
      <c r="AX174" s="184"/>
      <c r="AY174" s="184"/>
      <c r="AZ174" s="184"/>
      <c r="BA174" s="184"/>
      <c r="BB174" s="184">
        <v>30000</v>
      </c>
      <c r="BC174" s="184"/>
      <c r="BD174" s="184">
        <v>30000</v>
      </c>
      <c r="BE174" s="184"/>
      <c r="BF174" s="184"/>
      <c r="BG174" s="184"/>
      <c r="BH174" s="184">
        <v>30000</v>
      </c>
      <c r="BI174" s="184"/>
      <c r="BJ174" s="184"/>
      <c r="BK174" s="184"/>
      <c r="BL174" s="184"/>
      <c r="BM174" s="184">
        <v>20000</v>
      </c>
      <c r="BN174" s="184"/>
      <c r="BO174" s="184"/>
      <c r="BP174" s="184"/>
      <c r="BQ174" s="184"/>
      <c r="BR174" s="184"/>
      <c r="BS174" s="186">
        <v>20000</v>
      </c>
      <c r="BT174" s="186"/>
      <c r="BU174" s="186"/>
      <c r="BV174" s="186">
        <v>30000</v>
      </c>
      <c r="BW174" s="184"/>
      <c r="BX174" s="186"/>
      <c r="BY174" s="186"/>
      <c r="BZ174" s="186"/>
      <c r="CA174" s="186"/>
      <c r="CB174" s="186"/>
      <c r="CC174" s="186"/>
      <c r="CD174" s="186"/>
      <c r="CE174" s="186"/>
      <c r="CF174" s="186"/>
      <c r="CG174" s="186"/>
      <c r="CH174" s="186"/>
      <c r="CI174" s="186"/>
      <c r="CJ174" s="186"/>
      <c r="CK174" s="186"/>
      <c r="CL174" s="184"/>
      <c r="CM174" s="184"/>
    </row>
    <row r="175" spans="1:91" ht="24.6">
      <c r="A175" s="120">
        <v>20</v>
      </c>
      <c r="B175" s="220" t="s">
        <v>890</v>
      </c>
      <c r="C175" s="142" t="s">
        <v>484</v>
      </c>
      <c r="D175" s="184">
        <v>4926161.83</v>
      </c>
      <c r="E175" s="184">
        <v>474848.39</v>
      </c>
      <c r="F175" s="184">
        <v>385293.55</v>
      </c>
      <c r="G175" s="184">
        <v>469700</v>
      </c>
      <c r="H175" s="184">
        <v>455700</v>
      </c>
      <c r="I175" s="184">
        <v>721500</v>
      </c>
      <c r="J175" s="184">
        <v>1084713.98</v>
      </c>
      <c r="K175" s="184">
        <v>976680.64</v>
      </c>
      <c r="L175" s="184">
        <v>445200</v>
      </c>
      <c r="M175" s="184">
        <v>490000</v>
      </c>
      <c r="N175" s="184">
        <v>1114941.94</v>
      </c>
      <c r="O175" s="184">
        <v>158200</v>
      </c>
      <c r="P175" s="184">
        <v>2527318.8199999998</v>
      </c>
      <c r="Q175" s="184">
        <v>591093.55000000005</v>
      </c>
      <c r="R175" s="184">
        <v>261100</v>
      </c>
      <c r="S175" s="184">
        <v>978600</v>
      </c>
      <c r="T175" s="184">
        <v>474600</v>
      </c>
      <c r="U175" s="184">
        <v>494685.48</v>
      </c>
      <c r="V175" s="184">
        <v>499100</v>
      </c>
      <c r="W175" s="184">
        <v>333900</v>
      </c>
      <c r="X175" s="184">
        <v>5200699.74</v>
      </c>
      <c r="Y175" s="184">
        <v>321300</v>
      </c>
      <c r="Z175" s="184">
        <v>558600</v>
      </c>
      <c r="AA175" s="184">
        <v>342300</v>
      </c>
      <c r="AB175" s="184">
        <v>294000</v>
      </c>
      <c r="AC175" s="184">
        <v>308700</v>
      </c>
      <c r="AD175" s="184">
        <v>396900</v>
      </c>
      <c r="AE175" s="184">
        <v>1207500</v>
      </c>
      <c r="AF175" s="184">
        <v>431493.55</v>
      </c>
      <c r="AG175" s="184">
        <v>445109.68</v>
      </c>
      <c r="AH175" s="184">
        <v>428400</v>
      </c>
      <c r="AI175" s="184">
        <v>909300</v>
      </c>
      <c r="AJ175" s="184">
        <v>330400</v>
      </c>
      <c r="AK175" s="184">
        <v>303800</v>
      </c>
      <c r="AL175" s="184">
        <v>8636292.9000000004</v>
      </c>
      <c r="AM175" s="184">
        <v>462000</v>
      </c>
      <c r="AN175" s="184">
        <v>331800</v>
      </c>
      <c r="AO175" s="184">
        <v>890400</v>
      </c>
      <c r="AP175" s="184">
        <v>943700</v>
      </c>
      <c r="AQ175" s="184">
        <v>488645.16</v>
      </c>
      <c r="AR175" s="184">
        <v>235200</v>
      </c>
      <c r="AS175" s="184">
        <v>1916577.42</v>
      </c>
      <c r="AT175" s="184">
        <v>413496.77</v>
      </c>
      <c r="AU175" s="184">
        <v>754784.41</v>
      </c>
      <c r="AV175" s="184">
        <v>1043022.58</v>
      </c>
      <c r="AW175" s="184">
        <v>480200</v>
      </c>
      <c r="AX175" s="184">
        <v>336925.81</v>
      </c>
      <c r="AY175" s="184">
        <v>588993.55000000005</v>
      </c>
      <c r="AZ175" s="184">
        <v>480130</v>
      </c>
      <c r="BA175" s="184">
        <v>371700</v>
      </c>
      <c r="BB175" s="184">
        <v>2599044.2999999998</v>
      </c>
      <c r="BC175" s="184">
        <v>438202.26</v>
      </c>
      <c r="BD175" s="184">
        <v>4611635.05</v>
      </c>
      <c r="BE175" s="184">
        <v>1228163.55</v>
      </c>
      <c r="BF175" s="184">
        <v>450830.87</v>
      </c>
      <c r="BG175" s="184">
        <v>402150</v>
      </c>
      <c r="BH175" s="184">
        <v>2599709.0299999998</v>
      </c>
      <c r="BI175" s="184">
        <v>325093.55</v>
      </c>
      <c r="BJ175" s="184">
        <v>283929.03000000003</v>
      </c>
      <c r="BK175" s="184">
        <v>289800</v>
      </c>
      <c r="BL175" s="184">
        <v>344629.57</v>
      </c>
      <c r="BM175" s="184">
        <v>3996159.03</v>
      </c>
      <c r="BN175" s="184">
        <v>771091.39</v>
      </c>
      <c r="BO175" s="184">
        <v>542138.71</v>
      </c>
      <c r="BP175" s="184">
        <v>932425</v>
      </c>
      <c r="BQ175" s="184">
        <v>637952.15</v>
      </c>
      <c r="BR175" s="184">
        <v>364338.71</v>
      </c>
      <c r="BS175" s="184">
        <v>12847240.75</v>
      </c>
      <c r="BT175" s="184">
        <v>602232.26</v>
      </c>
      <c r="BU175" s="184">
        <v>634900</v>
      </c>
      <c r="BV175" s="186">
        <v>2568190.85</v>
      </c>
      <c r="BW175" s="184">
        <v>122500</v>
      </c>
      <c r="BX175" s="184">
        <v>164100</v>
      </c>
      <c r="BY175" s="184">
        <v>1417976.45</v>
      </c>
      <c r="BZ175" s="184">
        <v>538035.49</v>
      </c>
      <c r="CA175" s="184">
        <v>387100</v>
      </c>
      <c r="CB175" s="184">
        <v>545300</v>
      </c>
      <c r="CC175" s="184">
        <v>549387.1</v>
      </c>
      <c r="CD175" s="184">
        <v>1329119.3600000001</v>
      </c>
      <c r="CE175" s="184">
        <v>728700</v>
      </c>
      <c r="CF175" s="184">
        <v>1115860.21</v>
      </c>
      <c r="CG175" s="184">
        <v>336000</v>
      </c>
      <c r="CH175" s="184">
        <v>344400</v>
      </c>
      <c r="CI175" s="184">
        <v>249200</v>
      </c>
      <c r="CJ175" s="184">
        <v>446390</v>
      </c>
      <c r="CK175" s="184">
        <v>1381287.1</v>
      </c>
      <c r="CL175" s="184">
        <v>361245.16</v>
      </c>
      <c r="CM175" s="184">
        <v>210000</v>
      </c>
    </row>
    <row r="176" spans="1:91" ht="24.6">
      <c r="A176" s="120">
        <v>20</v>
      </c>
      <c r="B176" s="220" t="s">
        <v>891</v>
      </c>
      <c r="C176" s="121" t="s">
        <v>1247</v>
      </c>
      <c r="D176" s="184">
        <v>269466.71999999997</v>
      </c>
      <c r="E176" s="184">
        <v>59690</v>
      </c>
      <c r="F176" s="184">
        <v>29700</v>
      </c>
      <c r="G176" s="184">
        <v>29700</v>
      </c>
      <c r="H176" s="184"/>
      <c r="I176" s="184"/>
      <c r="J176" s="184">
        <v>29700</v>
      </c>
      <c r="K176" s="184">
        <v>29700</v>
      </c>
      <c r="L176" s="184"/>
      <c r="M176" s="184"/>
      <c r="N176" s="184">
        <v>59400</v>
      </c>
      <c r="O176" s="184"/>
      <c r="P176" s="184">
        <v>89100</v>
      </c>
      <c r="Q176" s="184"/>
      <c r="R176" s="184"/>
      <c r="S176" s="184">
        <v>29700</v>
      </c>
      <c r="T176" s="184">
        <v>29700</v>
      </c>
      <c r="U176" s="184"/>
      <c r="V176" s="184">
        <v>29700</v>
      </c>
      <c r="W176" s="184"/>
      <c r="X176" s="184">
        <v>59400</v>
      </c>
      <c r="Y176" s="184">
        <v>29700</v>
      </c>
      <c r="Z176" s="184"/>
      <c r="AA176" s="184">
        <v>29700</v>
      </c>
      <c r="AB176" s="184"/>
      <c r="AC176" s="184">
        <v>59400</v>
      </c>
      <c r="AD176" s="184">
        <v>29700</v>
      </c>
      <c r="AE176" s="184">
        <v>29700</v>
      </c>
      <c r="AF176" s="184">
        <v>29700</v>
      </c>
      <c r="AG176" s="184"/>
      <c r="AH176" s="184">
        <v>29700</v>
      </c>
      <c r="AI176" s="184">
        <v>29700</v>
      </c>
      <c r="AJ176" s="184">
        <v>50400</v>
      </c>
      <c r="AK176" s="184"/>
      <c r="AL176" s="184">
        <v>462030</v>
      </c>
      <c r="AM176" s="184"/>
      <c r="AN176" s="184">
        <v>29700</v>
      </c>
      <c r="AO176" s="184">
        <v>29700</v>
      </c>
      <c r="AP176" s="184">
        <v>29700</v>
      </c>
      <c r="AQ176" s="184">
        <v>29700</v>
      </c>
      <c r="AR176" s="184"/>
      <c r="AS176" s="184">
        <v>59400</v>
      </c>
      <c r="AT176" s="184"/>
      <c r="AU176" s="184">
        <v>29700</v>
      </c>
      <c r="AV176" s="184">
        <v>59400</v>
      </c>
      <c r="AW176" s="184">
        <v>29700</v>
      </c>
      <c r="AX176" s="184"/>
      <c r="AY176" s="184">
        <v>170649.46</v>
      </c>
      <c r="AZ176" s="184">
        <v>29700</v>
      </c>
      <c r="BA176" s="184"/>
      <c r="BB176" s="184">
        <v>118800</v>
      </c>
      <c r="BC176" s="184"/>
      <c r="BD176" s="184">
        <v>157800</v>
      </c>
      <c r="BE176" s="184">
        <v>29700</v>
      </c>
      <c r="BF176" s="184"/>
      <c r="BG176" s="184">
        <v>29700</v>
      </c>
      <c r="BH176" s="184">
        <v>118800</v>
      </c>
      <c r="BI176" s="184">
        <v>19800</v>
      </c>
      <c r="BJ176" s="184"/>
      <c r="BK176" s="184"/>
      <c r="BL176" s="184">
        <v>59400</v>
      </c>
      <c r="BM176" s="184">
        <v>99000</v>
      </c>
      <c r="BN176" s="184"/>
      <c r="BO176" s="184"/>
      <c r="BP176" s="184">
        <v>29700</v>
      </c>
      <c r="BQ176" s="184"/>
      <c r="BR176" s="184"/>
      <c r="BS176" s="184">
        <v>895693.33</v>
      </c>
      <c r="BT176" s="184"/>
      <c r="BU176" s="184">
        <v>29700</v>
      </c>
      <c r="BV176" s="184">
        <v>59400</v>
      </c>
      <c r="BW176" s="184"/>
      <c r="BX176" s="184">
        <v>29700</v>
      </c>
      <c r="BY176" s="184"/>
      <c r="BZ176" s="184">
        <v>29700</v>
      </c>
      <c r="CA176" s="184">
        <v>59400</v>
      </c>
      <c r="CB176" s="184">
        <v>29700</v>
      </c>
      <c r="CC176" s="184">
        <v>29700</v>
      </c>
      <c r="CD176" s="184">
        <v>118800</v>
      </c>
      <c r="CE176" s="184">
        <v>72387.100000000006</v>
      </c>
      <c r="CF176" s="184">
        <v>29700</v>
      </c>
      <c r="CG176" s="184"/>
      <c r="CH176" s="184">
        <v>9900</v>
      </c>
      <c r="CI176" s="184"/>
      <c r="CJ176" s="184"/>
      <c r="CK176" s="184">
        <v>29700</v>
      </c>
      <c r="CL176" s="184">
        <v>19800</v>
      </c>
      <c r="CM176" s="184">
        <v>29700</v>
      </c>
    </row>
    <row r="177" spans="1:91" ht="24.6">
      <c r="A177" s="120">
        <v>20</v>
      </c>
      <c r="B177" s="220" t="s">
        <v>892</v>
      </c>
      <c r="C177" s="121" t="s">
        <v>485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>
        <v>42800</v>
      </c>
      <c r="O177" s="184"/>
      <c r="P177" s="184">
        <v>247820</v>
      </c>
      <c r="Q177" s="184"/>
      <c r="R177" s="184"/>
      <c r="S177" s="184"/>
      <c r="T177" s="184"/>
      <c r="U177" s="184"/>
      <c r="V177" s="184"/>
      <c r="W177" s="184">
        <v>53150</v>
      </c>
      <c r="X177" s="184">
        <v>300000</v>
      </c>
      <c r="Y177" s="184">
        <v>10040</v>
      </c>
      <c r="Z177" s="184"/>
      <c r="AA177" s="184">
        <v>110290</v>
      </c>
      <c r="AB177" s="184">
        <v>840</v>
      </c>
      <c r="AC177" s="184">
        <v>62280</v>
      </c>
      <c r="AD177" s="184"/>
      <c r="AE177" s="184">
        <v>290990</v>
      </c>
      <c r="AF177" s="184">
        <v>41150</v>
      </c>
      <c r="AG177" s="184">
        <v>161345</v>
      </c>
      <c r="AH177" s="184"/>
      <c r="AI177" s="184">
        <v>64360</v>
      </c>
      <c r="AJ177" s="184">
        <v>103750</v>
      </c>
      <c r="AK177" s="184">
        <v>158020</v>
      </c>
      <c r="AL177" s="184">
        <v>3927264.85</v>
      </c>
      <c r="AM177" s="184"/>
      <c r="AN177" s="184"/>
      <c r="AO177" s="184">
        <v>243900</v>
      </c>
      <c r="AP177" s="184"/>
      <c r="AQ177" s="184">
        <v>62950</v>
      </c>
      <c r="AR177" s="184"/>
      <c r="AS177" s="184"/>
      <c r="AT177" s="184"/>
      <c r="AU177" s="184"/>
      <c r="AV177" s="184">
        <v>139220</v>
      </c>
      <c r="AW177" s="184"/>
      <c r="AX177" s="184"/>
      <c r="AY177" s="184"/>
      <c r="AZ177" s="184"/>
      <c r="BA177" s="184"/>
      <c r="BB177" s="184">
        <v>351680</v>
      </c>
      <c r="BC177" s="184"/>
      <c r="BD177" s="184"/>
      <c r="BE177" s="184"/>
      <c r="BF177" s="184"/>
      <c r="BG177" s="184"/>
      <c r="BH177" s="184">
        <v>87590</v>
      </c>
      <c r="BI177" s="184"/>
      <c r="BJ177" s="184"/>
      <c r="BK177" s="184"/>
      <c r="BL177" s="184"/>
      <c r="BM177" s="184"/>
      <c r="BN177" s="184"/>
      <c r="BO177" s="184"/>
      <c r="BP177" s="184"/>
      <c r="BQ177" s="184"/>
      <c r="BR177" s="184"/>
      <c r="BS177" s="184"/>
      <c r="BT177" s="184">
        <v>40500</v>
      </c>
      <c r="BU177" s="184"/>
      <c r="BV177" s="184"/>
      <c r="BW177" s="184"/>
      <c r="BX177" s="184"/>
      <c r="BY177" s="184"/>
      <c r="BZ177" s="184"/>
      <c r="CA177" s="184">
        <v>24880</v>
      </c>
      <c r="CB177" s="184">
        <v>69098.75</v>
      </c>
      <c r="CC177" s="184"/>
      <c r="CD177" s="184"/>
      <c r="CE177" s="184"/>
      <c r="CF177" s="184">
        <v>209345</v>
      </c>
      <c r="CG177" s="184"/>
      <c r="CH177" s="184"/>
      <c r="CI177" s="184"/>
      <c r="CJ177" s="184"/>
      <c r="CK177" s="184"/>
      <c r="CL177" s="184">
        <v>28660</v>
      </c>
      <c r="CM177" s="184"/>
    </row>
    <row r="178" spans="1:91" ht="49.2">
      <c r="A178" s="120">
        <v>20</v>
      </c>
      <c r="B178" s="220" t="s">
        <v>893</v>
      </c>
      <c r="C178" s="121" t="s">
        <v>486</v>
      </c>
      <c r="D178" s="184"/>
      <c r="E178" s="184"/>
      <c r="F178" s="184">
        <v>32228.45</v>
      </c>
      <c r="G178" s="184">
        <v>38522.400000000001</v>
      </c>
      <c r="H178" s="184"/>
      <c r="I178" s="184">
        <v>51164.35</v>
      </c>
      <c r="J178" s="184">
        <v>15526.16</v>
      </c>
      <c r="K178" s="184"/>
      <c r="L178" s="184">
        <v>14316.03</v>
      </c>
      <c r="M178" s="184"/>
      <c r="N178" s="184">
        <v>63412.91</v>
      </c>
      <c r="O178" s="184"/>
      <c r="P178" s="184">
        <v>42795.12</v>
      </c>
      <c r="Q178" s="184">
        <v>5150.04</v>
      </c>
      <c r="R178" s="184"/>
      <c r="S178" s="184">
        <v>7177.32</v>
      </c>
      <c r="T178" s="184">
        <v>13793.85</v>
      </c>
      <c r="U178" s="184"/>
      <c r="V178" s="184">
        <v>66.56</v>
      </c>
      <c r="W178" s="184">
        <v>6037.98</v>
      </c>
      <c r="X178" s="184">
        <v>203085.3</v>
      </c>
      <c r="Y178" s="184">
        <v>20164.5</v>
      </c>
      <c r="Z178" s="184">
        <v>24883.77</v>
      </c>
      <c r="AA178" s="184">
        <v>2959.8</v>
      </c>
      <c r="AB178" s="184">
        <v>8041.65</v>
      </c>
      <c r="AC178" s="184">
        <v>17084.13</v>
      </c>
      <c r="AD178" s="184">
        <v>16324.68</v>
      </c>
      <c r="AE178" s="184">
        <v>42414.18</v>
      </c>
      <c r="AF178" s="184">
        <v>27929.759999999998</v>
      </c>
      <c r="AG178" s="184"/>
      <c r="AH178" s="184">
        <v>3862.17</v>
      </c>
      <c r="AI178" s="184">
        <v>25607.1</v>
      </c>
      <c r="AJ178" s="184"/>
      <c r="AK178" s="184"/>
      <c r="AL178" s="184">
        <v>306555.75</v>
      </c>
      <c r="AM178" s="184">
        <v>5919.6</v>
      </c>
      <c r="AN178" s="184">
        <v>10103.1</v>
      </c>
      <c r="AO178" s="184">
        <v>25538.82</v>
      </c>
      <c r="AP178" s="184">
        <v>39474.839999999997</v>
      </c>
      <c r="AQ178" s="184">
        <v>28427.14</v>
      </c>
      <c r="AR178" s="184"/>
      <c r="AS178" s="184">
        <v>31990.41</v>
      </c>
      <c r="AT178" s="184"/>
      <c r="AU178" s="184">
        <v>10459.83</v>
      </c>
      <c r="AV178" s="184">
        <v>40863.74</v>
      </c>
      <c r="AW178" s="184">
        <v>11997</v>
      </c>
      <c r="AX178" s="184">
        <v>6041.49</v>
      </c>
      <c r="AY178" s="184">
        <v>25715.05</v>
      </c>
      <c r="AZ178" s="184">
        <v>2188.1999999999998</v>
      </c>
      <c r="BA178" s="184">
        <v>4267.3500000000004</v>
      </c>
      <c r="BB178" s="184">
        <v>80705.97</v>
      </c>
      <c r="BC178" s="184">
        <v>3610.53</v>
      </c>
      <c r="BD178" s="184">
        <v>163807.79</v>
      </c>
      <c r="BE178" s="184">
        <v>79904.3</v>
      </c>
      <c r="BF178" s="184">
        <v>11273.04</v>
      </c>
      <c r="BG178" s="184">
        <v>10275.030000000001</v>
      </c>
      <c r="BH178" s="184">
        <v>30123.48</v>
      </c>
      <c r="BI178" s="184">
        <v>15006.66</v>
      </c>
      <c r="BJ178" s="184">
        <v>15972.36</v>
      </c>
      <c r="BK178" s="184"/>
      <c r="BL178" s="184">
        <v>1168.17</v>
      </c>
      <c r="BM178" s="184">
        <v>110891.31</v>
      </c>
      <c r="BN178" s="184">
        <v>19714.919999999998</v>
      </c>
      <c r="BO178" s="184">
        <v>8424.57</v>
      </c>
      <c r="BP178" s="184">
        <v>12908.4</v>
      </c>
      <c r="BQ178" s="184">
        <v>5919.6</v>
      </c>
      <c r="BR178" s="184"/>
      <c r="BS178" s="186">
        <v>628169.04</v>
      </c>
      <c r="BT178" s="186">
        <v>14635</v>
      </c>
      <c r="BU178" s="186"/>
      <c r="BV178" s="186">
        <v>114032.81</v>
      </c>
      <c r="BW178" s="186"/>
      <c r="BX178" s="186"/>
      <c r="BY178" s="186">
        <v>53999.519999999997</v>
      </c>
      <c r="BZ178" s="186"/>
      <c r="CA178" s="186"/>
      <c r="CB178" s="186">
        <v>19865.55</v>
      </c>
      <c r="CC178" s="186">
        <v>21341.07</v>
      </c>
      <c r="CD178" s="186">
        <v>19331.43</v>
      </c>
      <c r="CE178" s="186">
        <v>8163.96</v>
      </c>
      <c r="CF178" s="186">
        <v>18142.72</v>
      </c>
      <c r="CG178" s="186">
        <v>13320.33</v>
      </c>
      <c r="CH178" s="186"/>
      <c r="CI178" s="186"/>
      <c r="CJ178" s="186">
        <v>13679.91</v>
      </c>
      <c r="CK178" s="186"/>
      <c r="CL178" s="186">
        <v>6215.58</v>
      </c>
      <c r="CM178" s="186"/>
    </row>
    <row r="179" spans="1:91" ht="49.2">
      <c r="A179" s="120">
        <v>20</v>
      </c>
      <c r="B179" s="220" t="s">
        <v>894</v>
      </c>
      <c r="C179" s="121" t="s">
        <v>487</v>
      </c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>
        <v>1580.5</v>
      </c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>
        <v>5320.95</v>
      </c>
      <c r="AK179" s="184">
        <v>5946.1</v>
      </c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>
        <v>3822.9</v>
      </c>
      <c r="BA179" s="184"/>
      <c r="BB179" s="184"/>
      <c r="BC179" s="184">
        <v>4704.63</v>
      </c>
      <c r="BD179" s="184">
        <v>34452</v>
      </c>
      <c r="BE179" s="184"/>
      <c r="BF179" s="184"/>
      <c r="BG179" s="184"/>
      <c r="BH179" s="184"/>
      <c r="BI179" s="184"/>
      <c r="BJ179" s="184"/>
      <c r="BK179" s="184"/>
      <c r="BL179" s="184"/>
      <c r="BM179" s="184">
        <v>21464.73</v>
      </c>
      <c r="BN179" s="184"/>
      <c r="BO179" s="184"/>
      <c r="BP179" s="184"/>
      <c r="BQ179" s="184"/>
      <c r="BR179" s="184"/>
      <c r="BS179" s="186">
        <v>53551.77</v>
      </c>
      <c r="BT179" s="186">
        <v>1308.6500000000001</v>
      </c>
      <c r="BU179" s="186"/>
      <c r="BV179" s="186"/>
      <c r="BW179" s="186"/>
      <c r="BX179" s="186"/>
      <c r="BY179" s="186">
        <v>5015.5200000000004</v>
      </c>
      <c r="BZ179" s="186">
        <v>20744.28</v>
      </c>
      <c r="CA179" s="186"/>
      <c r="CB179" s="186"/>
      <c r="CC179" s="186"/>
      <c r="CD179" s="186">
        <v>6564.6</v>
      </c>
      <c r="CE179" s="186"/>
      <c r="CF179" s="186"/>
      <c r="CG179" s="186"/>
      <c r="CH179" s="186"/>
      <c r="CI179" s="186"/>
      <c r="CJ179" s="186"/>
      <c r="CK179" s="186"/>
      <c r="CL179" s="186"/>
      <c r="CM179" s="186"/>
    </row>
    <row r="180" spans="1:91" ht="49.2">
      <c r="A180" s="120">
        <v>20</v>
      </c>
      <c r="B180" s="220" t="s">
        <v>895</v>
      </c>
      <c r="C180" s="121" t="s">
        <v>488</v>
      </c>
      <c r="D180" s="184"/>
      <c r="E180" s="184"/>
      <c r="F180" s="184"/>
      <c r="G180" s="184">
        <v>6638.7</v>
      </c>
      <c r="H180" s="184"/>
      <c r="I180" s="184">
        <v>4093.2</v>
      </c>
      <c r="J180" s="184"/>
      <c r="K180" s="184"/>
      <c r="L180" s="184">
        <v>6139.8</v>
      </c>
      <c r="M180" s="184"/>
      <c r="N180" s="184"/>
      <c r="O180" s="184"/>
      <c r="P180" s="184">
        <v>4093.2</v>
      </c>
      <c r="Q180" s="184"/>
      <c r="R180" s="184"/>
      <c r="S180" s="184"/>
      <c r="T180" s="184"/>
      <c r="U180" s="184">
        <v>3080.4</v>
      </c>
      <c r="V180" s="184">
        <v>2046.6</v>
      </c>
      <c r="W180" s="184"/>
      <c r="X180" s="184"/>
      <c r="Y180" s="184"/>
      <c r="Z180" s="184"/>
      <c r="AA180" s="184"/>
      <c r="AB180" s="184"/>
      <c r="AC180" s="184"/>
      <c r="AD180" s="184">
        <v>4093.2</v>
      </c>
      <c r="AE180" s="184"/>
      <c r="AF180" s="184"/>
      <c r="AG180" s="184"/>
      <c r="AH180" s="184"/>
      <c r="AI180" s="184"/>
      <c r="AJ180" s="184"/>
      <c r="AK180" s="184"/>
      <c r="AL180" s="184"/>
      <c r="AM180" s="184">
        <v>3080.4</v>
      </c>
      <c r="AN180" s="184">
        <v>9241.2000000000007</v>
      </c>
      <c r="AO180" s="184"/>
      <c r="AP180" s="184"/>
      <c r="AQ180" s="184"/>
      <c r="AR180" s="184"/>
      <c r="AS180" s="184"/>
      <c r="AT180" s="184">
        <v>17160.060000000001</v>
      </c>
      <c r="AU180" s="184"/>
      <c r="AV180" s="184">
        <v>2521.1999999999998</v>
      </c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  <c r="BI180" s="184"/>
      <c r="BJ180" s="184"/>
      <c r="BK180" s="184"/>
      <c r="BL180" s="184"/>
      <c r="BM180" s="184"/>
      <c r="BN180" s="184"/>
      <c r="BO180" s="184"/>
      <c r="BP180" s="184"/>
      <c r="BQ180" s="184">
        <v>3080.4</v>
      </c>
      <c r="BR180" s="184"/>
      <c r="BS180" s="186"/>
      <c r="BT180" s="186"/>
      <c r="BU180" s="186"/>
      <c r="BV180" s="186"/>
      <c r="BW180" s="184"/>
      <c r="BX180" s="186"/>
      <c r="BY180" s="186"/>
      <c r="BZ180" s="186"/>
      <c r="CA180" s="186"/>
      <c r="CB180" s="186"/>
      <c r="CC180" s="186"/>
      <c r="CD180" s="186"/>
      <c r="CE180" s="186"/>
      <c r="CF180" s="186"/>
      <c r="CG180" s="186"/>
      <c r="CH180" s="186"/>
      <c r="CI180" s="186"/>
      <c r="CJ180" s="186"/>
      <c r="CK180" s="186"/>
      <c r="CL180" s="184"/>
      <c r="CM180" s="184"/>
    </row>
    <row r="181" spans="1:91" ht="49.2">
      <c r="A181" s="120">
        <v>20</v>
      </c>
      <c r="B181" s="220" t="s">
        <v>896</v>
      </c>
      <c r="C181" s="121" t="s">
        <v>489</v>
      </c>
      <c r="D181" s="184"/>
      <c r="E181" s="184"/>
      <c r="F181" s="184">
        <v>6657.6</v>
      </c>
      <c r="G181" s="184"/>
      <c r="H181" s="184">
        <v>2728.8</v>
      </c>
      <c r="I181" s="184"/>
      <c r="J181" s="184"/>
      <c r="K181" s="184"/>
      <c r="L181" s="184">
        <v>0</v>
      </c>
      <c r="M181" s="184"/>
      <c r="N181" s="184"/>
      <c r="O181" s="184"/>
      <c r="P181" s="184">
        <v>4093.2</v>
      </c>
      <c r="Q181" s="184"/>
      <c r="R181" s="184"/>
      <c r="S181" s="184"/>
      <c r="T181" s="184"/>
      <c r="U181" s="184"/>
      <c r="V181" s="184"/>
      <c r="W181" s="184"/>
      <c r="X181" s="184"/>
      <c r="Y181" s="184">
        <v>6139.8</v>
      </c>
      <c r="Z181" s="184"/>
      <c r="AA181" s="184"/>
      <c r="AB181" s="184">
        <v>4093.2</v>
      </c>
      <c r="AC181" s="184"/>
      <c r="AD181" s="184"/>
      <c r="AE181" s="184"/>
      <c r="AF181" s="184"/>
      <c r="AG181" s="184"/>
      <c r="AH181" s="184">
        <v>7173.6</v>
      </c>
      <c r="AI181" s="184"/>
      <c r="AJ181" s="184"/>
      <c r="AK181" s="184"/>
      <c r="AL181" s="184">
        <v>5042.3999999999996</v>
      </c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>
        <v>1364.4</v>
      </c>
      <c r="BA181" s="184"/>
      <c r="BB181" s="184"/>
      <c r="BC181" s="184"/>
      <c r="BD181" s="184"/>
      <c r="BE181" s="184"/>
      <c r="BF181" s="184"/>
      <c r="BG181" s="184"/>
      <c r="BH181" s="184"/>
      <c r="BI181" s="184"/>
      <c r="BJ181" s="184"/>
      <c r="BK181" s="184"/>
      <c r="BL181" s="184"/>
      <c r="BM181" s="184">
        <v>6139.8</v>
      </c>
      <c r="BN181" s="184"/>
      <c r="BO181" s="184"/>
      <c r="BP181" s="184"/>
      <c r="BQ181" s="184"/>
      <c r="BR181" s="184"/>
      <c r="BS181" s="184"/>
      <c r="BT181" s="184"/>
      <c r="BU181" s="186"/>
      <c r="BV181" s="186"/>
      <c r="BW181" s="186"/>
      <c r="BX181" s="186"/>
      <c r="BY181" s="186"/>
      <c r="BZ181" s="186"/>
      <c r="CA181" s="186"/>
      <c r="CB181" s="186"/>
      <c r="CC181" s="186"/>
      <c r="CD181" s="186"/>
      <c r="CE181" s="186"/>
      <c r="CF181" s="186"/>
      <c r="CG181" s="186"/>
      <c r="CH181" s="186"/>
      <c r="CI181" s="186"/>
      <c r="CJ181" s="186"/>
      <c r="CK181" s="186"/>
      <c r="CL181" s="186"/>
      <c r="CM181" s="186"/>
    </row>
    <row r="182" spans="1:91" ht="24.6">
      <c r="A182" s="120">
        <v>20</v>
      </c>
      <c r="B182" s="220" t="s">
        <v>897</v>
      </c>
      <c r="C182" s="121" t="s">
        <v>490</v>
      </c>
      <c r="D182" s="184"/>
      <c r="E182" s="184">
        <v>102330</v>
      </c>
      <c r="F182" s="184">
        <v>502320</v>
      </c>
      <c r="G182" s="184">
        <v>390990</v>
      </c>
      <c r="H182" s="184">
        <v>198020</v>
      </c>
      <c r="I182" s="184">
        <v>199680</v>
      </c>
      <c r="J182" s="184">
        <v>300300</v>
      </c>
      <c r="K182" s="184">
        <v>496320</v>
      </c>
      <c r="L182" s="184">
        <v>306990</v>
      </c>
      <c r="M182" s="184">
        <v>407560</v>
      </c>
      <c r="N182" s="184">
        <v>111390</v>
      </c>
      <c r="O182" s="184"/>
      <c r="P182" s="184">
        <v>186461.34</v>
      </c>
      <c r="Q182" s="184">
        <v>105660</v>
      </c>
      <c r="R182" s="184">
        <v>290340</v>
      </c>
      <c r="S182" s="184">
        <v>191370</v>
      </c>
      <c r="T182" s="184">
        <v>400080</v>
      </c>
      <c r="U182" s="184">
        <v>270450</v>
      </c>
      <c r="V182" s="184">
        <v>285360</v>
      </c>
      <c r="W182" s="184">
        <v>503010</v>
      </c>
      <c r="X182" s="184">
        <v>174810</v>
      </c>
      <c r="Y182" s="184">
        <v>69360</v>
      </c>
      <c r="Z182" s="184"/>
      <c r="AA182" s="184">
        <v>175680</v>
      </c>
      <c r="AB182" s="184"/>
      <c r="AC182" s="184">
        <v>191790</v>
      </c>
      <c r="AD182" s="184">
        <v>422160</v>
      </c>
      <c r="AE182" s="184">
        <v>812340</v>
      </c>
      <c r="AF182" s="184">
        <v>176370</v>
      </c>
      <c r="AG182" s="184">
        <v>206300</v>
      </c>
      <c r="AH182" s="184"/>
      <c r="AI182" s="184">
        <v>89040</v>
      </c>
      <c r="AJ182" s="184">
        <v>179700</v>
      </c>
      <c r="AK182" s="184"/>
      <c r="AL182" s="184">
        <v>7810</v>
      </c>
      <c r="AM182" s="184">
        <v>265140</v>
      </c>
      <c r="AN182" s="184">
        <v>328460.67</v>
      </c>
      <c r="AO182" s="184">
        <v>119081.33</v>
      </c>
      <c r="AP182" s="184"/>
      <c r="AQ182" s="184">
        <v>188136</v>
      </c>
      <c r="AR182" s="184">
        <v>300330</v>
      </c>
      <c r="AS182" s="184">
        <v>105660</v>
      </c>
      <c r="AT182" s="184">
        <v>416760</v>
      </c>
      <c r="AU182" s="184"/>
      <c r="AV182" s="184">
        <v>361740</v>
      </c>
      <c r="AW182" s="184">
        <v>99063.67</v>
      </c>
      <c r="AX182" s="184">
        <v>199796.66</v>
      </c>
      <c r="AY182" s="184">
        <v>640860</v>
      </c>
      <c r="AZ182" s="184">
        <v>211680</v>
      </c>
      <c r="BA182" s="184">
        <v>85680</v>
      </c>
      <c r="BB182" s="184">
        <v>107280</v>
      </c>
      <c r="BC182" s="184"/>
      <c r="BD182" s="184">
        <v>1333345.1599999999</v>
      </c>
      <c r="BE182" s="184">
        <v>179700</v>
      </c>
      <c r="BF182" s="184">
        <v>97350</v>
      </c>
      <c r="BG182" s="184">
        <v>193050</v>
      </c>
      <c r="BH182" s="184">
        <v>188040</v>
      </c>
      <c r="BI182" s="184"/>
      <c r="BJ182" s="184"/>
      <c r="BK182" s="184"/>
      <c r="BL182" s="184"/>
      <c r="BM182" s="184">
        <v>390990</v>
      </c>
      <c r="BN182" s="184">
        <v>191370</v>
      </c>
      <c r="BO182" s="184">
        <v>189660</v>
      </c>
      <c r="BP182" s="184"/>
      <c r="BQ182" s="184">
        <v>77010</v>
      </c>
      <c r="BR182" s="184"/>
      <c r="BS182" s="186">
        <v>280410</v>
      </c>
      <c r="BT182" s="186">
        <v>205410</v>
      </c>
      <c r="BU182" s="186"/>
      <c r="BV182" s="186">
        <v>268830</v>
      </c>
      <c r="BW182" s="186"/>
      <c r="BX182" s="186">
        <v>298680</v>
      </c>
      <c r="BY182" s="186">
        <v>84090</v>
      </c>
      <c r="BZ182" s="186">
        <v>255090</v>
      </c>
      <c r="CA182" s="186"/>
      <c r="CB182" s="186">
        <v>174960</v>
      </c>
      <c r="CC182" s="186">
        <v>201360</v>
      </c>
      <c r="CD182" s="186"/>
      <c r="CE182" s="186">
        <v>516600</v>
      </c>
      <c r="CF182" s="186">
        <v>99000</v>
      </c>
      <c r="CG182" s="186"/>
      <c r="CH182" s="186">
        <v>199680</v>
      </c>
      <c r="CI182" s="184">
        <v>100680</v>
      </c>
      <c r="CJ182" s="186"/>
      <c r="CK182" s="186"/>
      <c r="CL182" s="186"/>
      <c r="CM182" s="186"/>
    </row>
    <row r="183" spans="1:91" ht="24.6">
      <c r="A183" s="120">
        <v>20</v>
      </c>
      <c r="B183" s="220" t="s">
        <v>898</v>
      </c>
      <c r="C183" s="121" t="s">
        <v>491</v>
      </c>
      <c r="D183" s="184">
        <v>92370</v>
      </c>
      <c r="E183" s="184"/>
      <c r="F183" s="184">
        <v>124830</v>
      </c>
      <c r="G183" s="184"/>
      <c r="H183" s="184"/>
      <c r="I183" s="184"/>
      <c r="J183" s="184"/>
      <c r="K183" s="184"/>
      <c r="L183" s="184">
        <v>302010</v>
      </c>
      <c r="M183" s="184">
        <v>399050</v>
      </c>
      <c r="N183" s="184"/>
      <c r="O183" s="184"/>
      <c r="P183" s="184">
        <v>302010</v>
      </c>
      <c r="Q183" s="184">
        <v>398880</v>
      </c>
      <c r="R183" s="184"/>
      <c r="S183" s="184">
        <v>100680</v>
      </c>
      <c r="T183" s="184">
        <v>102330</v>
      </c>
      <c r="U183" s="184">
        <v>392280</v>
      </c>
      <c r="V183" s="184">
        <v>516510</v>
      </c>
      <c r="W183" s="184">
        <v>87330</v>
      </c>
      <c r="X183" s="184">
        <v>102330</v>
      </c>
      <c r="Y183" s="184">
        <v>102330</v>
      </c>
      <c r="Z183" s="184"/>
      <c r="AA183" s="184">
        <v>362340</v>
      </c>
      <c r="AB183" s="184">
        <v>203560</v>
      </c>
      <c r="AC183" s="184">
        <v>202140</v>
      </c>
      <c r="AD183" s="184"/>
      <c r="AE183" s="184"/>
      <c r="AF183" s="184"/>
      <c r="AG183" s="184"/>
      <c r="AH183" s="184">
        <v>382350</v>
      </c>
      <c r="AI183" s="184"/>
      <c r="AJ183" s="184">
        <v>381030</v>
      </c>
      <c r="AK183" s="184"/>
      <c r="AL183" s="184">
        <v>791510</v>
      </c>
      <c r="AM183" s="184">
        <v>100680</v>
      </c>
      <c r="AN183" s="184">
        <v>115320</v>
      </c>
      <c r="AO183" s="184"/>
      <c r="AP183" s="184">
        <v>193440</v>
      </c>
      <c r="AQ183" s="184"/>
      <c r="AR183" s="184">
        <v>90660</v>
      </c>
      <c r="AS183" s="184"/>
      <c r="AT183" s="184">
        <v>181387.33</v>
      </c>
      <c r="AU183" s="184">
        <v>91740</v>
      </c>
      <c r="AV183" s="184"/>
      <c r="AW183" s="184"/>
      <c r="AX183" s="184"/>
      <c r="AY183" s="184"/>
      <c r="AZ183" s="184">
        <v>497040</v>
      </c>
      <c r="BA183" s="184">
        <v>203010</v>
      </c>
      <c r="BB183" s="184">
        <v>212940</v>
      </c>
      <c r="BC183" s="184"/>
      <c r="BD183" s="184">
        <v>1170</v>
      </c>
      <c r="BE183" s="184">
        <v>92370</v>
      </c>
      <c r="BF183" s="184">
        <v>84090</v>
      </c>
      <c r="BG183" s="184">
        <v>95640</v>
      </c>
      <c r="BH183" s="184">
        <v>183120</v>
      </c>
      <c r="BI183" s="184"/>
      <c r="BJ183" s="184"/>
      <c r="BK183" s="184"/>
      <c r="BL183" s="184"/>
      <c r="BM183" s="184">
        <v>1027747</v>
      </c>
      <c r="BN183" s="184"/>
      <c r="BO183" s="184"/>
      <c r="BP183" s="184">
        <v>117150</v>
      </c>
      <c r="BQ183" s="184">
        <v>290400</v>
      </c>
      <c r="BR183" s="184"/>
      <c r="BS183" s="184">
        <v>579360</v>
      </c>
      <c r="BT183" s="184"/>
      <c r="BU183" s="184"/>
      <c r="BV183" s="184"/>
      <c r="BW183" s="184"/>
      <c r="BX183" s="184"/>
      <c r="BY183" s="184"/>
      <c r="BZ183" s="184">
        <v>204630</v>
      </c>
      <c r="CA183" s="184"/>
      <c r="CB183" s="184">
        <v>100680</v>
      </c>
      <c r="CC183" s="184"/>
      <c r="CD183" s="184"/>
      <c r="CE183" s="184"/>
      <c r="CF183" s="184"/>
      <c r="CG183" s="184"/>
      <c r="CH183" s="184">
        <v>102330</v>
      </c>
      <c r="CI183" s="184">
        <v>99000</v>
      </c>
      <c r="CJ183" s="184">
        <v>80940</v>
      </c>
      <c r="CK183" s="184">
        <v>196350</v>
      </c>
      <c r="CL183" s="184"/>
      <c r="CM183" s="184"/>
    </row>
    <row r="184" spans="1:91" ht="24.6">
      <c r="A184" s="120">
        <v>21</v>
      </c>
      <c r="B184" s="220" t="s">
        <v>899</v>
      </c>
      <c r="C184" s="121" t="s">
        <v>492</v>
      </c>
      <c r="D184" s="184">
        <v>4852574</v>
      </c>
      <c r="E184" s="184">
        <v>766028</v>
      </c>
      <c r="F184" s="184">
        <v>800610</v>
      </c>
      <c r="G184" s="184">
        <v>1066570</v>
      </c>
      <c r="H184" s="184">
        <v>1241852</v>
      </c>
      <c r="I184" s="184">
        <v>797446.83</v>
      </c>
      <c r="J184" s="184">
        <v>1342670</v>
      </c>
      <c r="K184" s="184">
        <v>2958459.65</v>
      </c>
      <c r="L184" s="184">
        <v>708526.07</v>
      </c>
      <c r="M184" s="184">
        <v>2048922.43</v>
      </c>
      <c r="N184" s="184">
        <v>3481525</v>
      </c>
      <c r="O184" s="184">
        <v>667990</v>
      </c>
      <c r="P184" s="184">
        <v>3185741.77</v>
      </c>
      <c r="Q184" s="184">
        <v>334349</v>
      </c>
      <c r="R184" s="184">
        <v>355933.9</v>
      </c>
      <c r="S184" s="184">
        <v>113170</v>
      </c>
      <c r="T184" s="184">
        <v>147150</v>
      </c>
      <c r="U184" s="184">
        <v>88875</v>
      </c>
      <c r="V184" s="184">
        <v>226787</v>
      </c>
      <c r="W184" s="184">
        <v>273520</v>
      </c>
      <c r="X184" s="184">
        <v>6765654.3200000003</v>
      </c>
      <c r="Y184" s="184">
        <v>1034193</v>
      </c>
      <c r="Z184" s="184">
        <v>2235690.48</v>
      </c>
      <c r="AA184" s="184">
        <v>882155</v>
      </c>
      <c r="AB184" s="184">
        <v>609722</v>
      </c>
      <c r="AC184" s="184">
        <v>662270</v>
      </c>
      <c r="AD184" s="184">
        <v>918375</v>
      </c>
      <c r="AE184" s="184">
        <v>2666199.5</v>
      </c>
      <c r="AF184" s="184">
        <v>1073725</v>
      </c>
      <c r="AG184" s="184">
        <v>1264997</v>
      </c>
      <c r="AH184" s="184">
        <v>525654</v>
      </c>
      <c r="AI184" s="184">
        <v>1440150</v>
      </c>
      <c r="AJ184" s="184">
        <v>1020660</v>
      </c>
      <c r="AK184" s="184">
        <v>470420</v>
      </c>
      <c r="AL184" s="184">
        <v>12104168.59</v>
      </c>
      <c r="AM184" s="184">
        <v>1144052.53</v>
      </c>
      <c r="AN184" s="184">
        <v>512227</v>
      </c>
      <c r="AO184" s="184">
        <v>801430</v>
      </c>
      <c r="AP184" s="184">
        <v>3762279.06</v>
      </c>
      <c r="AQ184" s="184">
        <v>1776461</v>
      </c>
      <c r="AR184" s="184">
        <v>306050</v>
      </c>
      <c r="AS184" s="184">
        <v>8736581.1099999994</v>
      </c>
      <c r="AT184" s="184">
        <v>542742</v>
      </c>
      <c r="AU184" s="184">
        <v>2036463.43</v>
      </c>
      <c r="AV184" s="184">
        <v>1405095</v>
      </c>
      <c r="AW184" s="184">
        <v>918672.9</v>
      </c>
      <c r="AX184" s="184">
        <v>637590</v>
      </c>
      <c r="AY184" s="184">
        <v>385571.07</v>
      </c>
      <c r="AZ184" s="184">
        <v>1257850</v>
      </c>
      <c r="BA184" s="184">
        <v>993335</v>
      </c>
      <c r="BB184" s="184">
        <v>2211139.96</v>
      </c>
      <c r="BC184" s="184">
        <v>627010</v>
      </c>
      <c r="BD184" s="184">
        <v>7492372.8499999996</v>
      </c>
      <c r="BE184" s="184">
        <v>1020570</v>
      </c>
      <c r="BF184" s="184">
        <v>586930</v>
      </c>
      <c r="BG184" s="184">
        <v>1101530</v>
      </c>
      <c r="BH184" s="184">
        <v>5837632.6699999999</v>
      </c>
      <c r="BI184" s="184">
        <v>967824.98</v>
      </c>
      <c r="BJ184" s="184">
        <v>510900</v>
      </c>
      <c r="BK184" s="184">
        <v>1136669.8700000001</v>
      </c>
      <c r="BL184" s="184">
        <v>1419738.24</v>
      </c>
      <c r="BM184" s="184">
        <v>2605206</v>
      </c>
      <c r="BN184" s="184">
        <v>1114844.6499999999</v>
      </c>
      <c r="BO184" s="184">
        <v>738494</v>
      </c>
      <c r="BP184" s="184">
        <v>515231</v>
      </c>
      <c r="BQ184" s="184">
        <v>297780</v>
      </c>
      <c r="BR184" s="184">
        <v>641939</v>
      </c>
      <c r="BS184" s="186">
        <v>18683941</v>
      </c>
      <c r="BT184" s="184">
        <v>199845.5</v>
      </c>
      <c r="BU184" s="184">
        <v>1285570</v>
      </c>
      <c r="BV184" s="186">
        <v>7146744.5999999996</v>
      </c>
      <c r="BW184" s="184">
        <v>200861</v>
      </c>
      <c r="BX184" s="184">
        <v>319448</v>
      </c>
      <c r="BY184" s="186">
        <v>2011802.78</v>
      </c>
      <c r="BZ184" s="184">
        <v>481461.61</v>
      </c>
      <c r="CA184" s="184">
        <v>425980</v>
      </c>
      <c r="CB184" s="186">
        <v>513186</v>
      </c>
      <c r="CC184" s="184">
        <v>1086427.5</v>
      </c>
      <c r="CD184" s="184">
        <v>2576331.7799999998</v>
      </c>
      <c r="CE184" s="184">
        <v>1068355</v>
      </c>
      <c r="CF184" s="184">
        <v>1417180.48</v>
      </c>
      <c r="CG184" s="184">
        <v>1368304.5</v>
      </c>
      <c r="CH184" s="184">
        <v>329052</v>
      </c>
      <c r="CI184" s="184">
        <v>829700</v>
      </c>
      <c r="CJ184" s="184">
        <v>195310</v>
      </c>
      <c r="CK184" s="186">
        <v>962633.41</v>
      </c>
      <c r="CL184" s="184">
        <v>812294.07</v>
      </c>
      <c r="CM184" s="186">
        <v>375343.33</v>
      </c>
    </row>
    <row r="185" spans="1:91" ht="24.6">
      <c r="A185" s="120">
        <v>21</v>
      </c>
      <c r="B185" s="220" t="s">
        <v>900</v>
      </c>
      <c r="C185" s="121" t="s">
        <v>493</v>
      </c>
      <c r="D185" s="184">
        <v>625070</v>
      </c>
      <c r="E185" s="184"/>
      <c r="F185" s="184">
        <v>563105</v>
      </c>
      <c r="G185" s="184">
        <v>116200</v>
      </c>
      <c r="H185" s="184"/>
      <c r="I185" s="184">
        <v>88131</v>
      </c>
      <c r="J185" s="184">
        <v>100800</v>
      </c>
      <c r="K185" s="184">
        <v>104729.68</v>
      </c>
      <c r="L185" s="184">
        <v>138966</v>
      </c>
      <c r="M185" s="184">
        <v>280830</v>
      </c>
      <c r="N185" s="184">
        <v>105350</v>
      </c>
      <c r="O185" s="184"/>
      <c r="P185" s="184">
        <v>2212927.87</v>
      </c>
      <c r="Q185" s="184">
        <v>53230</v>
      </c>
      <c r="R185" s="184"/>
      <c r="S185" s="184">
        <v>58840</v>
      </c>
      <c r="T185" s="184">
        <v>126730</v>
      </c>
      <c r="U185" s="184">
        <v>101240</v>
      </c>
      <c r="V185" s="184">
        <v>25244</v>
      </c>
      <c r="W185" s="184">
        <v>86990</v>
      </c>
      <c r="X185" s="184">
        <v>599674.32999999996</v>
      </c>
      <c r="Y185" s="184">
        <v>316740.5</v>
      </c>
      <c r="Z185" s="184">
        <v>566684</v>
      </c>
      <c r="AA185" s="184">
        <v>128880</v>
      </c>
      <c r="AB185" s="184"/>
      <c r="AC185" s="184">
        <v>379575</v>
      </c>
      <c r="AD185" s="184">
        <v>96880</v>
      </c>
      <c r="AE185" s="184">
        <v>412090</v>
      </c>
      <c r="AF185" s="184"/>
      <c r="AG185" s="184">
        <v>281988</v>
      </c>
      <c r="AH185" s="184">
        <v>881678</v>
      </c>
      <c r="AI185" s="184">
        <v>108020</v>
      </c>
      <c r="AJ185" s="184">
        <v>279685</v>
      </c>
      <c r="AK185" s="184">
        <v>1044870</v>
      </c>
      <c r="AL185" s="184">
        <v>553881.81000000006</v>
      </c>
      <c r="AM185" s="184">
        <v>235940</v>
      </c>
      <c r="AN185" s="184"/>
      <c r="AO185" s="184">
        <v>771456</v>
      </c>
      <c r="AP185" s="184">
        <v>131110</v>
      </c>
      <c r="AQ185" s="184">
        <v>29880</v>
      </c>
      <c r="AR185" s="184">
        <v>94920</v>
      </c>
      <c r="AS185" s="184">
        <v>378139.8</v>
      </c>
      <c r="AT185" s="184">
        <v>876748</v>
      </c>
      <c r="AU185" s="184">
        <v>592823.1</v>
      </c>
      <c r="AV185" s="184">
        <v>427245</v>
      </c>
      <c r="AW185" s="184">
        <v>47400</v>
      </c>
      <c r="AX185" s="184">
        <v>267990</v>
      </c>
      <c r="AY185" s="184">
        <v>7260</v>
      </c>
      <c r="AZ185" s="184">
        <v>359360</v>
      </c>
      <c r="BA185" s="184">
        <v>990120</v>
      </c>
      <c r="BB185" s="184">
        <v>2380423.61</v>
      </c>
      <c r="BC185" s="184">
        <v>365710</v>
      </c>
      <c r="BD185" s="184">
        <v>3017831.03</v>
      </c>
      <c r="BE185" s="184">
        <v>231588</v>
      </c>
      <c r="BF185" s="184"/>
      <c r="BG185" s="184">
        <v>979540.71</v>
      </c>
      <c r="BH185" s="184">
        <v>3268940</v>
      </c>
      <c r="BI185" s="184">
        <v>389744.68</v>
      </c>
      <c r="BJ185" s="184">
        <v>474239</v>
      </c>
      <c r="BK185" s="184">
        <v>193246.55</v>
      </c>
      <c r="BL185" s="184">
        <v>551140.27</v>
      </c>
      <c r="BM185" s="184">
        <v>1452735</v>
      </c>
      <c r="BN185" s="184">
        <v>79009</v>
      </c>
      <c r="BO185" s="184">
        <v>228364</v>
      </c>
      <c r="BP185" s="184">
        <v>116641</v>
      </c>
      <c r="BQ185" s="184">
        <v>1002189.01</v>
      </c>
      <c r="BR185" s="184">
        <v>126042.52</v>
      </c>
      <c r="BS185" s="184">
        <v>2429719</v>
      </c>
      <c r="BT185" s="184">
        <v>517529.25</v>
      </c>
      <c r="BU185" s="184">
        <v>691768.03</v>
      </c>
      <c r="BV185" s="186">
        <v>839740.11</v>
      </c>
      <c r="BW185" s="186">
        <v>178617</v>
      </c>
      <c r="BX185" s="186">
        <v>318240</v>
      </c>
      <c r="BY185" s="186">
        <v>127973</v>
      </c>
      <c r="BZ185" s="186">
        <v>231086.29</v>
      </c>
      <c r="CA185" s="184">
        <v>393340</v>
      </c>
      <c r="CB185" s="184">
        <v>165455.87</v>
      </c>
      <c r="CC185" s="184">
        <v>147900</v>
      </c>
      <c r="CD185" s="184">
        <v>405427.74</v>
      </c>
      <c r="CE185" s="186">
        <v>289929</v>
      </c>
      <c r="CF185" s="184">
        <v>304108.71000000002</v>
      </c>
      <c r="CG185" s="184"/>
      <c r="CH185" s="186">
        <v>324546</v>
      </c>
      <c r="CI185" s="184">
        <v>340798</v>
      </c>
      <c r="CJ185" s="184">
        <v>115262</v>
      </c>
      <c r="CK185" s="184">
        <v>1230406.01</v>
      </c>
      <c r="CL185" s="184"/>
      <c r="CM185" s="184">
        <v>82500</v>
      </c>
    </row>
    <row r="186" spans="1:91" ht="24.6">
      <c r="A186" s="120">
        <v>21</v>
      </c>
      <c r="B186" s="220" t="s">
        <v>901</v>
      </c>
      <c r="C186" s="121" t="s">
        <v>494</v>
      </c>
      <c r="D186" s="184">
        <v>9870113</v>
      </c>
      <c r="E186" s="184">
        <v>1799070</v>
      </c>
      <c r="F186" s="184">
        <v>589310</v>
      </c>
      <c r="G186" s="184">
        <v>1124020</v>
      </c>
      <c r="H186" s="184">
        <v>994250</v>
      </c>
      <c r="I186" s="184">
        <v>1621760</v>
      </c>
      <c r="J186" s="184">
        <v>972090</v>
      </c>
      <c r="K186" s="184">
        <v>2588048.7000000002</v>
      </c>
      <c r="L186" s="184">
        <v>1382670</v>
      </c>
      <c r="M186" s="184">
        <v>913110</v>
      </c>
      <c r="N186" s="184">
        <v>3396550</v>
      </c>
      <c r="O186" s="184">
        <v>553530</v>
      </c>
      <c r="P186" s="184">
        <v>7177296.1299999999</v>
      </c>
      <c r="Q186" s="184">
        <v>1655369.35</v>
      </c>
      <c r="R186" s="184">
        <v>2503266.77</v>
      </c>
      <c r="S186" s="184">
        <v>2631283.67</v>
      </c>
      <c r="T186" s="184">
        <v>2576368.39</v>
      </c>
      <c r="U186" s="184">
        <v>1831410</v>
      </c>
      <c r="V186" s="184">
        <v>1669700</v>
      </c>
      <c r="W186" s="184">
        <v>1195880</v>
      </c>
      <c r="X186" s="184">
        <v>12829906.41</v>
      </c>
      <c r="Y186" s="184">
        <v>812640</v>
      </c>
      <c r="Z186" s="184">
        <v>1751650</v>
      </c>
      <c r="AA186" s="184">
        <v>2594610</v>
      </c>
      <c r="AB186" s="184">
        <v>976140</v>
      </c>
      <c r="AC186" s="184">
        <v>874050</v>
      </c>
      <c r="AD186" s="184">
        <v>1504950</v>
      </c>
      <c r="AE186" s="184">
        <v>3698514.18</v>
      </c>
      <c r="AF186" s="184">
        <v>1000140</v>
      </c>
      <c r="AG186" s="184">
        <v>1105680</v>
      </c>
      <c r="AH186" s="184">
        <v>275700</v>
      </c>
      <c r="AI186" s="184">
        <v>3485140</v>
      </c>
      <c r="AJ186" s="184">
        <v>1388280</v>
      </c>
      <c r="AK186" s="184">
        <v>35820</v>
      </c>
      <c r="AL186" s="184">
        <v>32655584.469999999</v>
      </c>
      <c r="AM186" s="184">
        <v>1252210</v>
      </c>
      <c r="AN186" s="184">
        <v>2397879</v>
      </c>
      <c r="AO186" s="184">
        <v>1918658.37</v>
      </c>
      <c r="AP186" s="184">
        <v>3325308.5</v>
      </c>
      <c r="AQ186" s="184">
        <v>1757700</v>
      </c>
      <c r="AR186" s="184">
        <v>940200</v>
      </c>
      <c r="AS186" s="184">
        <v>7053015.4000000004</v>
      </c>
      <c r="AT186" s="184">
        <v>921470</v>
      </c>
      <c r="AU186" s="184">
        <v>2429668.06</v>
      </c>
      <c r="AV186" s="184">
        <v>2964360</v>
      </c>
      <c r="AW186" s="184">
        <v>2338650</v>
      </c>
      <c r="AX186" s="184">
        <v>1241442.26</v>
      </c>
      <c r="AY186" s="184">
        <v>2041390</v>
      </c>
      <c r="AZ186" s="184">
        <v>1629114.9</v>
      </c>
      <c r="BA186" s="184">
        <v>1450410</v>
      </c>
      <c r="BB186" s="184">
        <v>1427370</v>
      </c>
      <c r="BC186" s="184">
        <v>2259270</v>
      </c>
      <c r="BD186" s="184">
        <v>13486931.609999999</v>
      </c>
      <c r="BE186" s="184">
        <v>2206200</v>
      </c>
      <c r="BF186" s="184">
        <v>828083.22</v>
      </c>
      <c r="BG186" s="184">
        <v>1290210</v>
      </c>
      <c r="BH186" s="184">
        <v>4412130</v>
      </c>
      <c r="BI186" s="184">
        <v>978300</v>
      </c>
      <c r="BJ186" s="184">
        <v>288420</v>
      </c>
      <c r="BK186" s="184">
        <v>567780</v>
      </c>
      <c r="BL186" s="184">
        <v>360990</v>
      </c>
      <c r="BM186" s="184">
        <v>8622971</v>
      </c>
      <c r="BN186" s="184">
        <v>1954367.8</v>
      </c>
      <c r="BO186" s="184">
        <v>2238240</v>
      </c>
      <c r="BP186" s="184">
        <v>3489008.69</v>
      </c>
      <c r="BQ186" s="184">
        <v>721530</v>
      </c>
      <c r="BR186" s="184">
        <v>2156100</v>
      </c>
      <c r="BS186" s="186">
        <v>39069928</v>
      </c>
      <c r="BT186" s="186">
        <v>2816111.22</v>
      </c>
      <c r="BU186" s="186">
        <v>1858405</v>
      </c>
      <c r="BV186" s="186">
        <v>5907001.9299999997</v>
      </c>
      <c r="BW186" s="184">
        <v>637730</v>
      </c>
      <c r="BX186" s="186">
        <v>1369560</v>
      </c>
      <c r="BY186" s="186">
        <v>5549459.7000000002</v>
      </c>
      <c r="BZ186" s="186">
        <v>1125720</v>
      </c>
      <c r="CA186" s="184">
        <v>2084490</v>
      </c>
      <c r="CB186" s="186">
        <v>2032060</v>
      </c>
      <c r="CC186" s="184">
        <v>2182670</v>
      </c>
      <c r="CD186" s="186">
        <v>3706200</v>
      </c>
      <c r="CE186" s="186">
        <v>1953774</v>
      </c>
      <c r="CF186" s="186">
        <v>5015979.68</v>
      </c>
      <c r="CG186" s="186">
        <v>1356150</v>
      </c>
      <c r="CH186" s="186">
        <v>987646</v>
      </c>
      <c r="CI186" s="186">
        <v>1238130</v>
      </c>
      <c r="CJ186" s="186">
        <v>1060620</v>
      </c>
      <c r="CK186" s="186">
        <v>2534880</v>
      </c>
      <c r="CL186" s="186">
        <v>1003500</v>
      </c>
      <c r="CM186" s="186">
        <v>412614.19</v>
      </c>
    </row>
    <row r="187" spans="1:91" ht="24.6">
      <c r="A187" s="120">
        <v>21</v>
      </c>
      <c r="B187" s="220" t="s">
        <v>902</v>
      </c>
      <c r="C187" s="121" t="s">
        <v>495</v>
      </c>
      <c r="D187" s="184">
        <v>2458310</v>
      </c>
      <c r="E187" s="184">
        <v>960870</v>
      </c>
      <c r="F187" s="184">
        <v>1012430</v>
      </c>
      <c r="G187" s="184">
        <v>338290</v>
      </c>
      <c r="H187" s="184">
        <v>166000</v>
      </c>
      <c r="I187" s="184">
        <v>542980</v>
      </c>
      <c r="J187" s="184">
        <v>137400</v>
      </c>
      <c r="K187" s="184">
        <v>150360</v>
      </c>
      <c r="L187" s="184">
        <v>870870</v>
      </c>
      <c r="M187" s="184">
        <v>573240</v>
      </c>
      <c r="N187" s="184">
        <v>582030</v>
      </c>
      <c r="O187" s="184">
        <v>38850</v>
      </c>
      <c r="P187" s="184">
        <v>4423441.29</v>
      </c>
      <c r="Q187" s="184">
        <v>1506469.68</v>
      </c>
      <c r="R187" s="184">
        <v>1162350</v>
      </c>
      <c r="S187" s="184">
        <v>1455420</v>
      </c>
      <c r="T187" s="184">
        <v>639382</v>
      </c>
      <c r="U187" s="184">
        <v>564330</v>
      </c>
      <c r="V187" s="184">
        <v>976890</v>
      </c>
      <c r="W187" s="184">
        <v>570240</v>
      </c>
      <c r="X187" s="184">
        <v>2824930</v>
      </c>
      <c r="Y187" s="184">
        <v>621060</v>
      </c>
      <c r="Z187" s="184">
        <v>876230</v>
      </c>
      <c r="AA187" s="184">
        <v>390960</v>
      </c>
      <c r="AB187" s="184">
        <v>326430</v>
      </c>
      <c r="AC187" s="184">
        <v>269580</v>
      </c>
      <c r="AD187" s="184">
        <v>295500</v>
      </c>
      <c r="AE187" s="184">
        <v>1253080</v>
      </c>
      <c r="AF187" s="184">
        <v>44940</v>
      </c>
      <c r="AG187" s="184">
        <v>514440</v>
      </c>
      <c r="AH187" s="184">
        <v>1217103</v>
      </c>
      <c r="AI187" s="184">
        <v>258650</v>
      </c>
      <c r="AJ187" s="184">
        <v>383910</v>
      </c>
      <c r="AK187" s="184">
        <v>1203180</v>
      </c>
      <c r="AL187" s="184">
        <v>4395265.5599999996</v>
      </c>
      <c r="AM187" s="184">
        <v>508790</v>
      </c>
      <c r="AN187" s="184">
        <v>218020</v>
      </c>
      <c r="AO187" s="184">
        <v>2597380.61</v>
      </c>
      <c r="AP187" s="184">
        <v>241230</v>
      </c>
      <c r="AQ187" s="184">
        <v>881740</v>
      </c>
      <c r="AR187" s="184">
        <v>589200</v>
      </c>
      <c r="AS187" s="184">
        <v>1247057.6000000001</v>
      </c>
      <c r="AT187" s="184">
        <v>1338250</v>
      </c>
      <c r="AU187" s="184">
        <v>1988970</v>
      </c>
      <c r="AV187" s="184">
        <v>1083780</v>
      </c>
      <c r="AW187" s="184">
        <v>535610</v>
      </c>
      <c r="AX187" s="184">
        <v>401100</v>
      </c>
      <c r="AY187" s="184">
        <v>931720</v>
      </c>
      <c r="AZ187" s="184">
        <v>553277.74</v>
      </c>
      <c r="BA187" s="184">
        <v>730080</v>
      </c>
      <c r="BB187" s="184">
        <v>8015246.4500000002</v>
      </c>
      <c r="BC187" s="184">
        <v>371970</v>
      </c>
      <c r="BD187" s="184">
        <v>2718260</v>
      </c>
      <c r="BE187" s="184">
        <v>1278480</v>
      </c>
      <c r="BF187" s="184">
        <v>510890</v>
      </c>
      <c r="BG187" s="184">
        <v>432755.08</v>
      </c>
      <c r="BH187" s="184">
        <v>2288040</v>
      </c>
      <c r="BI187" s="184">
        <v>482440</v>
      </c>
      <c r="BJ187" s="184">
        <v>457920</v>
      </c>
      <c r="BK187" s="184">
        <v>742320</v>
      </c>
      <c r="BL187" s="184">
        <v>632590</v>
      </c>
      <c r="BM187" s="184">
        <v>5408920</v>
      </c>
      <c r="BN187" s="184">
        <v>1342692.2</v>
      </c>
      <c r="BO187" s="184">
        <v>435062</v>
      </c>
      <c r="BP187" s="184">
        <v>1176419.6399999999</v>
      </c>
      <c r="BQ187" s="184">
        <v>1996220</v>
      </c>
      <c r="BR187" s="184">
        <v>303851</v>
      </c>
      <c r="BS187" s="184">
        <v>12209703</v>
      </c>
      <c r="BT187" s="184">
        <v>1190465.7</v>
      </c>
      <c r="BU187" s="184">
        <v>646950</v>
      </c>
      <c r="BV187" s="184">
        <v>1780141.94</v>
      </c>
      <c r="BW187" s="184">
        <v>469183.65</v>
      </c>
      <c r="BX187" s="184">
        <v>1463159</v>
      </c>
      <c r="BY187" s="184">
        <v>2126130</v>
      </c>
      <c r="BZ187" s="184">
        <v>828569.68</v>
      </c>
      <c r="CA187" s="184">
        <v>590820</v>
      </c>
      <c r="CB187" s="184">
        <v>627860</v>
      </c>
      <c r="CC187" s="184">
        <v>880794.51</v>
      </c>
      <c r="CD187" s="184">
        <v>1902540</v>
      </c>
      <c r="CE187" s="184">
        <v>1039188</v>
      </c>
      <c r="CF187" s="184">
        <v>1694240</v>
      </c>
      <c r="CG187" s="186">
        <v>373110</v>
      </c>
      <c r="CH187" s="184">
        <v>670544</v>
      </c>
      <c r="CI187" s="184">
        <v>735500</v>
      </c>
      <c r="CJ187" s="184">
        <v>995520</v>
      </c>
      <c r="CK187" s="184">
        <v>5656202.8899999997</v>
      </c>
      <c r="CL187" s="184">
        <v>401460</v>
      </c>
      <c r="CM187" s="184">
        <v>1068220</v>
      </c>
    </row>
    <row r="188" spans="1:91" ht="24.6">
      <c r="A188" s="120">
        <v>21</v>
      </c>
      <c r="B188" s="220" t="s">
        <v>903</v>
      </c>
      <c r="C188" s="123" t="s">
        <v>496</v>
      </c>
      <c r="D188" s="184"/>
      <c r="E188" s="184">
        <v>655020</v>
      </c>
      <c r="F188" s="184"/>
      <c r="G188" s="184">
        <v>240745</v>
      </c>
      <c r="H188" s="184">
        <v>606003.75</v>
      </c>
      <c r="I188" s="184">
        <v>306110</v>
      </c>
      <c r="J188" s="184">
        <v>319960</v>
      </c>
      <c r="K188" s="184">
        <v>276580</v>
      </c>
      <c r="L188" s="184">
        <v>521336.75</v>
      </c>
      <c r="M188" s="184">
        <v>475200</v>
      </c>
      <c r="N188" s="184">
        <v>2157805</v>
      </c>
      <c r="O188" s="184">
        <v>24840</v>
      </c>
      <c r="P188" s="184"/>
      <c r="Q188" s="184"/>
      <c r="R188" s="184">
        <v>106275</v>
      </c>
      <c r="S188" s="184">
        <v>1225975.69</v>
      </c>
      <c r="T188" s="184"/>
      <c r="U188" s="184">
        <v>135160</v>
      </c>
      <c r="V188" s="184">
        <v>291366</v>
      </c>
      <c r="W188" s="184"/>
      <c r="X188" s="184"/>
      <c r="Y188" s="184">
        <v>47700</v>
      </c>
      <c r="Z188" s="184">
        <v>217050</v>
      </c>
      <c r="AA188" s="184"/>
      <c r="AB188" s="184"/>
      <c r="AC188" s="184"/>
      <c r="AD188" s="184"/>
      <c r="AE188" s="184">
        <v>0</v>
      </c>
      <c r="AF188" s="184"/>
      <c r="AG188" s="184"/>
      <c r="AH188" s="184"/>
      <c r="AI188" s="184"/>
      <c r="AJ188" s="184"/>
      <c r="AK188" s="184"/>
      <c r="AL188" s="184">
        <v>738700</v>
      </c>
      <c r="AM188" s="184">
        <v>105261</v>
      </c>
      <c r="AN188" s="184"/>
      <c r="AO188" s="184"/>
      <c r="AP188" s="184"/>
      <c r="AQ188" s="184"/>
      <c r="AR188" s="184">
        <v>24480</v>
      </c>
      <c r="AS188" s="184">
        <v>64500</v>
      </c>
      <c r="AT188" s="184"/>
      <c r="AU188" s="184"/>
      <c r="AV188" s="184"/>
      <c r="AW188" s="184"/>
      <c r="AX188" s="184">
        <v>14000</v>
      </c>
      <c r="AY188" s="184"/>
      <c r="AZ188" s="184"/>
      <c r="BA188" s="184"/>
      <c r="BB188" s="184"/>
      <c r="BC188" s="184"/>
      <c r="BD188" s="184"/>
      <c r="BE188" s="184">
        <v>2202513</v>
      </c>
      <c r="BF188" s="184">
        <v>767018</v>
      </c>
      <c r="BG188" s="184"/>
      <c r="BH188" s="184"/>
      <c r="BI188" s="184">
        <v>8500</v>
      </c>
      <c r="BJ188" s="184">
        <v>151220</v>
      </c>
      <c r="BK188" s="184">
        <v>358832</v>
      </c>
      <c r="BL188" s="184"/>
      <c r="BM188" s="184">
        <v>541410</v>
      </c>
      <c r="BN188" s="184"/>
      <c r="BO188" s="184"/>
      <c r="BP188" s="184"/>
      <c r="BQ188" s="184"/>
      <c r="BR188" s="184">
        <v>377653</v>
      </c>
      <c r="BS188" s="184"/>
      <c r="BT188" s="184"/>
      <c r="BU188" s="184">
        <v>30100</v>
      </c>
      <c r="BV188" s="184"/>
      <c r="BW188" s="184">
        <v>89000</v>
      </c>
      <c r="BX188" s="184"/>
      <c r="BY188" s="184"/>
      <c r="BZ188" s="184"/>
      <c r="CA188" s="184"/>
      <c r="CB188" s="184"/>
      <c r="CC188" s="184"/>
      <c r="CD188" s="184"/>
      <c r="CE188" s="184"/>
      <c r="CF188" s="184"/>
      <c r="CG188" s="184">
        <v>166590</v>
      </c>
      <c r="CH188" s="184"/>
      <c r="CI188" s="184"/>
      <c r="CJ188" s="184"/>
      <c r="CK188" s="184"/>
      <c r="CL188" s="184">
        <v>56250</v>
      </c>
      <c r="CM188" s="184">
        <v>126650</v>
      </c>
    </row>
    <row r="189" spans="1:91" ht="24.6">
      <c r="A189" s="120">
        <v>21</v>
      </c>
      <c r="B189" s="220" t="s">
        <v>904</v>
      </c>
      <c r="C189" s="123" t="s">
        <v>497</v>
      </c>
      <c r="D189" s="184"/>
      <c r="E189" s="184">
        <v>69000</v>
      </c>
      <c r="F189" s="184">
        <v>49849.760000000002</v>
      </c>
      <c r="G189" s="184">
        <v>76760</v>
      </c>
      <c r="H189" s="184"/>
      <c r="I189" s="184"/>
      <c r="J189" s="184"/>
      <c r="K189" s="184"/>
      <c r="L189" s="184">
        <v>292028</v>
      </c>
      <c r="M189" s="184">
        <v>161781.5</v>
      </c>
      <c r="N189" s="184">
        <v>43770</v>
      </c>
      <c r="O189" s="184"/>
      <c r="P189" s="184"/>
      <c r="Q189" s="184"/>
      <c r="R189" s="184">
        <v>25745.48</v>
      </c>
      <c r="S189" s="184">
        <v>559737</v>
      </c>
      <c r="T189" s="184"/>
      <c r="U189" s="184">
        <v>168300</v>
      </c>
      <c r="V189" s="184">
        <v>136762</v>
      </c>
      <c r="W189" s="184"/>
      <c r="X189" s="184"/>
      <c r="Y189" s="184"/>
      <c r="Z189" s="184"/>
      <c r="AA189" s="184"/>
      <c r="AB189" s="184"/>
      <c r="AC189" s="184">
        <v>29990</v>
      </c>
      <c r="AD189" s="184"/>
      <c r="AE189" s="184"/>
      <c r="AF189" s="184"/>
      <c r="AG189" s="184"/>
      <c r="AH189" s="184"/>
      <c r="AI189" s="184"/>
      <c r="AJ189" s="184"/>
      <c r="AK189" s="184"/>
      <c r="AL189" s="184">
        <v>230000</v>
      </c>
      <c r="AM189" s="184"/>
      <c r="AN189" s="184"/>
      <c r="AO189" s="184"/>
      <c r="AP189" s="184"/>
      <c r="AQ189" s="184"/>
      <c r="AR189" s="184"/>
      <c r="AS189" s="184">
        <v>18000</v>
      </c>
      <c r="AT189" s="184"/>
      <c r="AU189" s="184"/>
      <c r="AV189" s="184"/>
      <c r="AW189" s="184"/>
      <c r="AX189" s="184"/>
      <c r="AY189" s="184"/>
      <c r="AZ189" s="184">
        <v>75000</v>
      </c>
      <c r="BA189" s="184"/>
      <c r="BB189" s="184"/>
      <c r="BC189" s="184"/>
      <c r="BD189" s="184"/>
      <c r="BE189" s="184">
        <v>445123</v>
      </c>
      <c r="BF189" s="184"/>
      <c r="BG189" s="184"/>
      <c r="BH189" s="184">
        <v>87500</v>
      </c>
      <c r="BI189" s="184">
        <v>203380</v>
      </c>
      <c r="BJ189" s="184"/>
      <c r="BK189" s="184">
        <v>220159.5</v>
      </c>
      <c r="BL189" s="184"/>
      <c r="BM189" s="184"/>
      <c r="BN189" s="184"/>
      <c r="BO189" s="184"/>
      <c r="BP189" s="184"/>
      <c r="BQ189" s="184"/>
      <c r="BR189" s="184">
        <v>158959</v>
      </c>
      <c r="BS189" s="184"/>
      <c r="BT189" s="184"/>
      <c r="BU189" s="184">
        <v>28150</v>
      </c>
      <c r="BV189" s="184"/>
      <c r="BW189" s="184"/>
      <c r="BX189" s="184"/>
      <c r="BY189" s="184"/>
      <c r="BZ189" s="186"/>
      <c r="CA189" s="184"/>
      <c r="CB189" s="184"/>
      <c r="CC189" s="184"/>
      <c r="CD189" s="184"/>
      <c r="CE189" s="184"/>
      <c r="CF189" s="184"/>
      <c r="CG189" s="184"/>
      <c r="CH189" s="184"/>
      <c r="CI189" s="184"/>
      <c r="CJ189" s="184"/>
      <c r="CK189" s="184"/>
      <c r="CL189" s="184"/>
      <c r="CM189" s="184">
        <v>215162.5</v>
      </c>
    </row>
    <row r="190" spans="1:91" ht="24.6">
      <c r="A190" s="120">
        <v>20</v>
      </c>
      <c r="B190" s="220" t="s">
        <v>905</v>
      </c>
      <c r="C190" s="123" t="s">
        <v>498</v>
      </c>
      <c r="D190" s="184">
        <v>1873680</v>
      </c>
      <c r="E190" s="184">
        <v>56600</v>
      </c>
      <c r="F190" s="184"/>
      <c r="G190" s="184"/>
      <c r="H190" s="184">
        <v>55080</v>
      </c>
      <c r="I190" s="184"/>
      <c r="J190" s="184">
        <v>119900</v>
      </c>
      <c r="K190" s="184">
        <v>153420</v>
      </c>
      <c r="L190" s="184">
        <v>77070</v>
      </c>
      <c r="M190" s="184"/>
      <c r="N190" s="184"/>
      <c r="O190" s="184">
        <v>226470</v>
      </c>
      <c r="P190" s="184">
        <v>422820</v>
      </c>
      <c r="Q190" s="184"/>
      <c r="R190" s="184">
        <v>255600</v>
      </c>
      <c r="S190" s="184">
        <v>183240</v>
      </c>
      <c r="T190" s="184"/>
      <c r="U190" s="184">
        <v>82620</v>
      </c>
      <c r="V190" s="184"/>
      <c r="W190" s="184">
        <v>89400</v>
      </c>
      <c r="X190" s="184">
        <v>329570</v>
      </c>
      <c r="Y190" s="184">
        <v>82620</v>
      </c>
      <c r="Z190" s="184">
        <v>172200</v>
      </c>
      <c r="AA190" s="184">
        <v>168240</v>
      </c>
      <c r="AB190" s="184"/>
      <c r="AC190" s="184"/>
      <c r="AD190" s="184">
        <v>245730</v>
      </c>
      <c r="AE190" s="184">
        <v>174660</v>
      </c>
      <c r="AF190" s="184"/>
      <c r="AG190" s="184">
        <v>183930</v>
      </c>
      <c r="AH190" s="184"/>
      <c r="AI190" s="184">
        <v>178020</v>
      </c>
      <c r="AJ190" s="184"/>
      <c r="AK190" s="184">
        <v>82620</v>
      </c>
      <c r="AL190" s="184">
        <v>1591289.51</v>
      </c>
      <c r="AM190" s="184">
        <v>65340</v>
      </c>
      <c r="AN190" s="184"/>
      <c r="AO190" s="184">
        <v>379480</v>
      </c>
      <c r="AP190" s="184">
        <v>184310</v>
      </c>
      <c r="AQ190" s="184"/>
      <c r="AR190" s="184"/>
      <c r="AS190" s="184">
        <v>183660</v>
      </c>
      <c r="AT190" s="184">
        <v>102908.71</v>
      </c>
      <c r="AU190" s="184">
        <v>137680</v>
      </c>
      <c r="AV190" s="184">
        <v>302670</v>
      </c>
      <c r="AW190" s="184">
        <v>102710</v>
      </c>
      <c r="AX190" s="184">
        <v>192010</v>
      </c>
      <c r="AY190" s="184">
        <v>84180</v>
      </c>
      <c r="AZ190" s="184">
        <v>159940</v>
      </c>
      <c r="BA190" s="184">
        <v>79170</v>
      </c>
      <c r="BB190" s="184">
        <v>294870</v>
      </c>
      <c r="BC190" s="184"/>
      <c r="BD190" s="184">
        <v>988200</v>
      </c>
      <c r="BE190" s="184">
        <v>85170</v>
      </c>
      <c r="BF190" s="184"/>
      <c r="BG190" s="184">
        <v>126600</v>
      </c>
      <c r="BH190" s="184">
        <v>336690</v>
      </c>
      <c r="BI190" s="184"/>
      <c r="BJ190" s="184"/>
      <c r="BK190" s="184">
        <v>82620</v>
      </c>
      <c r="BL190" s="184">
        <v>82620</v>
      </c>
      <c r="BM190" s="184">
        <v>450645</v>
      </c>
      <c r="BN190" s="184">
        <v>274230</v>
      </c>
      <c r="BO190" s="184">
        <v>176520</v>
      </c>
      <c r="BP190" s="184">
        <v>180150</v>
      </c>
      <c r="BQ190" s="184">
        <v>156753.54999999999</v>
      </c>
      <c r="BR190" s="184"/>
      <c r="BS190" s="184">
        <v>2072980.12</v>
      </c>
      <c r="BT190" s="184"/>
      <c r="BU190" s="184"/>
      <c r="BV190" s="184">
        <v>177720</v>
      </c>
      <c r="BW190" s="184">
        <v>82620</v>
      </c>
      <c r="BX190" s="184">
        <v>112030</v>
      </c>
      <c r="BY190" s="184">
        <v>360620</v>
      </c>
      <c r="BZ190" s="184"/>
      <c r="CA190" s="184">
        <v>126250</v>
      </c>
      <c r="CB190" s="184">
        <v>129260</v>
      </c>
      <c r="CC190" s="184"/>
      <c r="CD190" s="184">
        <v>338560</v>
      </c>
      <c r="CE190" s="184">
        <v>18765</v>
      </c>
      <c r="CF190" s="184">
        <v>202610</v>
      </c>
      <c r="CG190" s="184"/>
      <c r="CH190" s="184">
        <v>9878.93</v>
      </c>
      <c r="CI190" s="184">
        <v>138947.5</v>
      </c>
      <c r="CJ190" s="184"/>
      <c r="CK190" s="184">
        <v>105561.76</v>
      </c>
      <c r="CL190" s="184"/>
      <c r="CM190" s="184"/>
    </row>
    <row r="191" spans="1:91" ht="24.6">
      <c r="A191" s="120">
        <v>20</v>
      </c>
      <c r="B191" s="220" t="s">
        <v>906</v>
      </c>
      <c r="C191" s="123" t="s">
        <v>499</v>
      </c>
      <c r="D191" s="184">
        <v>1827060</v>
      </c>
      <c r="E191" s="184">
        <v>186590</v>
      </c>
      <c r="F191" s="184">
        <v>287670</v>
      </c>
      <c r="G191" s="184">
        <v>202170</v>
      </c>
      <c r="H191" s="184">
        <v>108460</v>
      </c>
      <c r="I191" s="184">
        <v>292445.14</v>
      </c>
      <c r="J191" s="184">
        <v>149560</v>
      </c>
      <c r="K191" s="184">
        <v>84360</v>
      </c>
      <c r="L191" s="184">
        <v>293580</v>
      </c>
      <c r="M191" s="184">
        <v>88708.1</v>
      </c>
      <c r="N191" s="184">
        <v>381770</v>
      </c>
      <c r="O191" s="184">
        <v>151490</v>
      </c>
      <c r="P191" s="184">
        <v>1267050</v>
      </c>
      <c r="Q191" s="184">
        <v>187530</v>
      </c>
      <c r="R191" s="184">
        <v>243270</v>
      </c>
      <c r="S191" s="184">
        <v>225360</v>
      </c>
      <c r="T191" s="184">
        <v>186660</v>
      </c>
      <c r="U191" s="184">
        <v>161400</v>
      </c>
      <c r="V191" s="184">
        <v>278430</v>
      </c>
      <c r="W191" s="184">
        <v>156360</v>
      </c>
      <c r="X191" s="184">
        <v>2931649.73</v>
      </c>
      <c r="Y191" s="184">
        <v>242130</v>
      </c>
      <c r="Z191" s="184">
        <v>77670</v>
      </c>
      <c r="AA191" s="184">
        <v>104100</v>
      </c>
      <c r="AB191" s="184">
        <v>316230</v>
      </c>
      <c r="AC191" s="184">
        <v>204270</v>
      </c>
      <c r="AD191" s="184">
        <v>189960</v>
      </c>
      <c r="AE191" s="184">
        <v>57420</v>
      </c>
      <c r="AF191" s="184">
        <v>330420</v>
      </c>
      <c r="AG191" s="184">
        <v>319080</v>
      </c>
      <c r="AH191" s="184">
        <v>277740</v>
      </c>
      <c r="AI191" s="184">
        <v>231480</v>
      </c>
      <c r="AJ191" s="184">
        <v>379920</v>
      </c>
      <c r="AK191" s="184">
        <v>138510</v>
      </c>
      <c r="AL191" s="184">
        <v>1890150</v>
      </c>
      <c r="AM191" s="184">
        <v>99510</v>
      </c>
      <c r="AN191" s="184">
        <v>247110</v>
      </c>
      <c r="AO191" s="184">
        <v>246820</v>
      </c>
      <c r="AP191" s="184">
        <v>312870.13</v>
      </c>
      <c r="AQ191" s="184">
        <v>338160</v>
      </c>
      <c r="AR191" s="184">
        <v>300750</v>
      </c>
      <c r="AS191" s="184">
        <v>361863.86</v>
      </c>
      <c r="AT191" s="184">
        <v>167700</v>
      </c>
      <c r="AU191" s="184">
        <v>398570</v>
      </c>
      <c r="AV191" s="184">
        <v>166470</v>
      </c>
      <c r="AW191" s="184">
        <v>81490</v>
      </c>
      <c r="AX191" s="184">
        <v>137070</v>
      </c>
      <c r="AY191" s="184">
        <v>99530</v>
      </c>
      <c r="AZ191" s="184">
        <v>86220</v>
      </c>
      <c r="BA191" s="184">
        <v>82620</v>
      </c>
      <c r="BB191" s="184">
        <v>796770</v>
      </c>
      <c r="BC191" s="184">
        <v>250380</v>
      </c>
      <c r="BD191" s="184">
        <v>2000250</v>
      </c>
      <c r="BE191" s="184">
        <v>347250</v>
      </c>
      <c r="BF191" s="184">
        <v>146040</v>
      </c>
      <c r="BG191" s="184">
        <v>187860</v>
      </c>
      <c r="BH191" s="184">
        <v>315510</v>
      </c>
      <c r="BI191" s="184">
        <v>213990</v>
      </c>
      <c r="BJ191" s="184">
        <v>137010</v>
      </c>
      <c r="BK191" s="184">
        <v>81960</v>
      </c>
      <c r="BL191" s="184">
        <v>143020</v>
      </c>
      <c r="BM191" s="184">
        <v>2094862</v>
      </c>
      <c r="BN191" s="184">
        <v>322680</v>
      </c>
      <c r="BO191" s="184">
        <v>267930</v>
      </c>
      <c r="BP191" s="184">
        <v>271020</v>
      </c>
      <c r="BQ191" s="184">
        <v>234780</v>
      </c>
      <c r="BR191" s="184">
        <v>307010</v>
      </c>
      <c r="BS191" s="186">
        <v>5592335.1699999999</v>
      </c>
      <c r="BT191" s="184">
        <v>203220</v>
      </c>
      <c r="BU191" s="184">
        <v>205860</v>
      </c>
      <c r="BV191" s="184">
        <v>920940</v>
      </c>
      <c r="BW191" s="184">
        <v>237000</v>
      </c>
      <c r="BX191" s="184">
        <v>199130</v>
      </c>
      <c r="BY191" s="186">
        <v>484866.79</v>
      </c>
      <c r="BZ191" s="184">
        <v>281110</v>
      </c>
      <c r="CA191" s="184">
        <v>209340</v>
      </c>
      <c r="CB191" s="184">
        <v>199800</v>
      </c>
      <c r="CC191" s="184">
        <v>371843.55</v>
      </c>
      <c r="CD191" s="184">
        <v>304329.03000000003</v>
      </c>
      <c r="CE191" s="184">
        <v>99460</v>
      </c>
      <c r="CF191" s="184">
        <v>491070.32</v>
      </c>
      <c r="CG191" s="184">
        <v>202730</v>
      </c>
      <c r="CH191" s="184">
        <v>207800</v>
      </c>
      <c r="CI191" s="184">
        <v>68065.67</v>
      </c>
      <c r="CJ191" s="184">
        <v>364270</v>
      </c>
      <c r="CK191" s="186">
        <v>403820</v>
      </c>
      <c r="CL191" s="184">
        <v>280090</v>
      </c>
      <c r="CM191" s="184">
        <v>201700</v>
      </c>
    </row>
    <row r="192" spans="1:91" ht="24.6">
      <c r="A192" s="120">
        <v>20</v>
      </c>
      <c r="B192" s="220" t="s">
        <v>907</v>
      </c>
      <c r="C192" s="123" t="s">
        <v>500</v>
      </c>
      <c r="D192" s="184"/>
      <c r="E192" s="184"/>
      <c r="F192" s="184"/>
      <c r="G192" s="184"/>
      <c r="H192" s="184"/>
      <c r="I192" s="184">
        <v>60</v>
      </c>
      <c r="J192" s="184">
        <v>2070</v>
      </c>
      <c r="K192" s="184">
        <v>18280.23</v>
      </c>
      <c r="L192" s="184"/>
      <c r="M192" s="184"/>
      <c r="N192" s="184">
        <v>860.65</v>
      </c>
      <c r="O192" s="184">
        <v>905</v>
      </c>
      <c r="P192" s="184">
        <v>1350</v>
      </c>
      <c r="Q192" s="184"/>
      <c r="R192" s="184"/>
      <c r="S192" s="184"/>
      <c r="T192" s="184"/>
      <c r="U192" s="184">
        <v>12963.9</v>
      </c>
      <c r="V192" s="184"/>
      <c r="W192" s="184"/>
      <c r="X192" s="184">
        <v>1600</v>
      </c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>
        <v>771.61</v>
      </c>
      <c r="AK192" s="184"/>
      <c r="AL192" s="184"/>
      <c r="AM192" s="184"/>
      <c r="AN192" s="184"/>
      <c r="AO192" s="184">
        <v>930</v>
      </c>
      <c r="AP192" s="184">
        <v>930</v>
      </c>
      <c r="AQ192" s="184"/>
      <c r="AR192" s="184"/>
      <c r="AS192" s="184">
        <v>840</v>
      </c>
      <c r="AT192" s="184"/>
      <c r="AU192" s="184"/>
      <c r="AV192" s="184"/>
      <c r="AW192" s="184"/>
      <c r="AX192" s="184"/>
      <c r="AY192" s="184"/>
      <c r="AZ192" s="184">
        <v>930</v>
      </c>
      <c r="BA192" s="184"/>
      <c r="BB192" s="184"/>
      <c r="BC192" s="184"/>
      <c r="BD192" s="184"/>
      <c r="BE192" s="184">
        <v>240</v>
      </c>
      <c r="BF192" s="184"/>
      <c r="BG192" s="184"/>
      <c r="BH192" s="184"/>
      <c r="BI192" s="184"/>
      <c r="BJ192" s="184"/>
      <c r="BK192" s="184"/>
      <c r="BL192" s="184"/>
      <c r="BM192" s="184"/>
      <c r="BN192" s="184"/>
      <c r="BO192" s="184"/>
      <c r="BP192" s="184"/>
      <c r="BQ192" s="184"/>
      <c r="BR192" s="184"/>
      <c r="BS192" s="186"/>
      <c r="BT192" s="184"/>
      <c r="BU192" s="184"/>
      <c r="BV192" s="184"/>
      <c r="BW192" s="184"/>
      <c r="BX192" s="184"/>
      <c r="BY192" s="184"/>
      <c r="BZ192" s="184"/>
      <c r="CA192" s="184"/>
      <c r="CB192" s="184"/>
      <c r="CC192" s="184"/>
      <c r="CD192" s="184">
        <v>780</v>
      </c>
      <c r="CE192" s="184"/>
      <c r="CF192" s="184"/>
      <c r="CG192" s="184"/>
      <c r="CH192" s="184"/>
      <c r="CI192" s="184"/>
      <c r="CJ192" s="184"/>
      <c r="CK192" s="184">
        <v>840</v>
      </c>
      <c r="CL192" s="184"/>
      <c r="CM192" s="184"/>
    </row>
    <row r="193" spans="1:91" ht="24.6">
      <c r="A193" s="120">
        <v>20</v>
      </c>
      <c r="B193" s="220" t="s">
        <v>908</v>
      </c>
      <c r="C193" s="123" t="s">
        <v>501</v>
      </c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>
        <v>905</v>
      </c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>
        <v>2018.06</v>
      </c>
      <c r="AY193" s="184"/>
      <c r="AZ193" s="184"/>
      <c r="BA193" s="184"/>
      <c r="BB193" s="184"/>
      <c r="BC193" s="184"/>
      <c r="BD193" s="184">
        <v>1480</v>
      </c>
      <c r="BE193" s="184"/>
      <c r="BF193" s="184"/>
      <c r="BG193" s="184"/>
      <c r="BH193" s="184"/>
      <c r="BI193" s="184"/>
      <c r="BJ193" s="184"/>
      <c r="BK193" s="184"/>
      <c r="BL193" s="184"/>
      <c r="BM193" s="184"/>
      <c r="BN193" s="184"/>
      <c r="BO193" s="184"/>
      <c r="BP193" s="184"/>
      <c r="BQ193" s="184"/>
      <c r="BR193" s="184"/>
      <c r="BS193" s="184"/>
      <c r="BT193" s="186"/>
      <c r="BU193" s="186"/>
      <c r="BV193" s="186"/>
      <c r="BW193" s="186"/>
      <c r="BX193" s="186"/>
      <c r="BY193" s="186"/>
      <c r="BZ193" s="186"/>
      <c r="CA193" s="186"/>
      <c r="CB193" s="186"/>
      <c r="CC193" s="186"/>
      <c r="CD193" s="186"/>
      <c r="CE193" s="186"/>
      <c r="CF193" s="186"/>
      <c r="CG193" s="186"/>
      <c r="CH193" s="186"/>
      <c r="CI193" s="186"/>
      <c r="CJ193" s="184"/>
      <c r="CK193" s="186"/>
      <c r="CL193" s="186"/>
      <c r="CM193" s="186"/>
    </row>
    <row r="194" spans="1:91" ht="24.6">
      <c r="A194" s="120">
        <v>20</v>
      </c>
      <c r="B194" s="220" t="s">
        <v>909</v>
      </c>
      <c r="C194" s="121" t="s">
        <v>502</v>
      </c>
      <c r="D194" s="184"/>
      <c r="E194" s="184"/>
      <c r="F194" s="184"/>
      <c r="G194" s="184"/>
      <c r="H194" s="184">
        <v>36247.599999999999</v>
      </c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184"/>
      <c r="BN194" s="184"/>
      <c r="BO194" s="184"/>
      <c r="BP194" s="184"/>
      <c r="BQ194" s="184"/>
      <c r="BR194" s="184"/>
      <c r="BS194" s="184"/>
      <c r="BT194" s="186"/>
      <c r="BU194" s="184"/>
      <c r="BV194" s="186"/>
      <c r="BW194" s="186"/>
      <c r="BX194" s="186"/>
      <c r="BY194" s="186"/>
      <c r="BZ194" s="186"/>
      <c r="CA194" s="186"/>
      <c r="CB194" s="184"/>
      <c r="CC194" s="184"/>
      <c r="CD194" s="186"/>
      <c r="CE194" s="186"/>
      <c r="CF194" s="186"/>
      <c r="CG194" s="186"/>
      <c r="CH194" s="186"/>
      <c r="CI194" s="186"/>
      <c r="CJ194" s="184"/>
      <c r="CK194" s="186"/>
      <c r="CL194" s="186"/>
      <c r="CM194" s="186"/>
    </row>
    <row r="195" spans="1:91" ht="24.6">
      <c r="A195" s="120">
        <v>20</v>
      </c>
      <c r="B195" s="220" t="s">
        <v>910</v>
      </c>
      <c r="C195" s="121" t="s">
        <v>503</v>
      </c>
      <c r="D195" s="184"/>
      <c r="E195" s="184"/>
      <c r="F195" s="184"/>
      <c r="G195" s="184"/>
      <c r="H195" s="184">
        <v>68220</v>
      </c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>
        <v>0</v>
      </c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  <c r="BI195" s="184"/>
      <c r="BJ195" s="184"/>
      <c r="BK195" s="184"/>
      <c r="BL195" s="184"/>
      <c r="BM195" s="184"/>
      <c r="BN195" s="184"/>
      <c r="BO195" s="184"/>
      <c r="BP195" s="184"/>
      <c r="BQ195" s="184"/>
      <c r="BR195" s="184"/>
      <c r="BS195" s="184"/>
      <c r="BT195" s="184"/>
      <c r="BU195" s="184"/>
      <c r="BV195" s="184"/>
      <c r="BW195" s="184"/>
      <c r="BX195" s="184"/>
      <c r="BY195" s="184"/>
      <c r="BZ195" s="184"/>
      <c r="CA195" s="184"/>
      <c r="CB195" s="184"/>
      <c r="CC195" s="184"/>
      <c r="CD195" s="184"/>
      <c r="CE195" s="184"/>
      <c r="CF195" s="184"/>
      <c r="CG195" s="184"/>
      <c r="CH195" s="184"/>
      <c r="CI195" s="184"/>
      <c r="CJ195" s="184"/>
      <c r="CK195" s="184"/>
      <c r="CL195" s="184"/>
      <c r="CM195" s="184"/>
    </row>
    <row r="196" spans="1:91" ht="24.6">
      <c r="A196" s="120">
        <v>20</v>
      </c>
      <c r="B196" s="220" t="s">
        <v>911</v>
      </c>
      <c r="C196" s="121" t="s">
        <v>504</v>
      </c>
      <c r="D196" s="184">
        <v>14340</v>
      </c>
      <c r="E196" s="184"/>
      <c r="F196" s="184"/>
      <c r="G196" s="184"/>
      <c r="H196" s="184"/>
      <c r="I196" s="184"/>
      <c r="J196" s="184"/>
      <c r="K196" s="184">
        <v>12000</v>
      </c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  <c r="BI196" s="184"/>
      <c r="BJ196" s="184"/>
      <c r="BK196" s="184"/>
      <c r="BL196" s="184"/>
      <c r="BM196" s="184"/>
      <c r="BN196" s="184"/>
      <c r="BO196" s="184"/>
      <c r="BP196" s="184"/>
      <c r="BQ196" s="184"/>
      <c r="BR196" s="184"/>
      <c r="BS196" s="184"/>
      <c r="BT196" s="184"/>
      <c r="BU196" s="184"/>
      <c r="BV196" s="184"/>
      <c r="BW196" s="184"/>
      <c r="BX196" s="184"/>
      <c r="BY196" s="184"/>
      <c r="BZ196" s="184"/>
      <c r="CA196" s="184"/>
      <c r="CB196" s="184"/>
      <c r="CC196" s="184"/>
      <c r="CD196" s="184"/>
      <c r="CE196" s="184"/>
      <c r="CF196" s="184"/>
      <c r="CG196" s="184"/>
      <c r="CH196" s="184"/>
      <c r="CI196" s="184"/>
      <c r="CJ196" s="184"/>
      <c r="CK196" s="184"/>
      <c r="CL196" s="184"/>
      <c r="CM196" s="184"/>
    </row>
    <row r="197" spans="1:91" ht="24.6">
      <c r="A197" s="120">
        <v>20</v>
      </c>
      <c r="B197" s="220" t="s">
        <v>912</v>
      </c>
      <c r="C197" s="121" t="s">
        <v>505</v>
      </c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  <c r="BI197" s="184"/>
      <c r="BJ197" s="184"/>
      <c r="BK197" s="184"/>
      <c r="BL197" s="184"/>
      <c r="BM197" s="184"/>
      <c r="BN197" s="184"/>
      <c r="BO197" s="184"/>
      <c r="BP197" s="184"/>
      <c r="BQ197" s="184"/>
      <c r="BR197" s="184"/>
      <c r="BS197" s="184"/>
      <c r="BT197" s="184"/>
      <c r="BU197" s="184"/>
      <c r="BV197" s="184"/>
      <c r="BW197" s="184"/>
      <c r="BX197" s="184"/>
      <c r="BY197" s="184"/>
      <c r="BZ197" s="184"/>
      <c r="CA197" s="184"/>
      <c r="CB197" s="184"/>
      <c r="CC197" s="184"/>
      <c r="CD197" s="184"/>
      <c r="CE197" s="184"/>
      <c r="CF197" s="184"/>
      <c r="CG197" s="184"/>
      <c r="CH197" s="184"/>
      <c r="CI197" s="184"/>
      <c r="CJ197" s="184"/>
      <c r="CK197" s="184"/>
      <c r="CL197" s="184"/>
      <c r="CM197" s="184"/>
    </row>
    <row r="198" spans="1:91" ht="49.2">
      <c r="A198" s="120">
        <v>20</v>
      </c>
      <c r="B198" s="220" t="s">
        <v>913</v>
      </c>
      <c r="C198" s="121" t="s">
        <v>506</v>
      </c>
      <c r="D198" s="184">
        <v>1617824.33</v>
      </c>
      <c r="E198" s="184">
        <v>184511.97</v>
      </c>
      <c r="F198" s="184">
        <v>147300</v>
      </c>
      <c r="G198" s="184">
        <v>180900</v>
      </c>
      <c r="H198" s="184">
        <v>89600</v>
      </c>
      <c r="I198" s="184"/>
      <c r="J198" s="184">
        <v>264900</v>
      </c>
      <c r="K198" s="184">
        <v>214500</v>
      </c>
      <c r="L198" s="184">
        <v>151200</v>
      </c>
      <c r="M198" s="184">
        <v>168000</v>
      </c>
      <c r="N198" s="184">
        <v>363245.16</v>
      </c>
      <c r="O198" s="184">
        <v>17705</v>
      </c>
      <c r="P198" s="184">
        <v>1094403.23</v>
      </c>
      <c r="Q198" s="184">
        <v>134400</v>
      </c>
      <c r="R198" s="184">
        <v>404600</v>
      </c>
      <c r="S198" s="184">
        <v>231300</v>
      </c>
      <c r="T198" s="184">
        <v>147300</v>
      </c>
      <c r="U198" s="184">
        <v>246761.29</v>
      </c>
      <c r="V198" s="184">
        <v>147300</v>
      </c>
      <c r="W198" s="184">
        <v>134400</v>
      </c>
      <c r="X198" s="184">
        <v>1467000</v>
      </c>
      <c r="Y198" s="184">
        <v>130500</v>
      </c>
      <c r="Z198" s="184">
        <v>117600</v>
      </c>
      <c r="AA198" s="184">
        <v>130500</v>
      </c>
      <c r="AB198" s="184">
        <v>84000</v>
      </c>
      <c r="AC198" s="184">
        <v>126600</v>
      </c>
      <c r="AD198" s="184">
        <v>164100</v>
      </c>
      <c r="AE198" s="184">
        <v>209700</v>
      </c>
      <c r="AF198" s="184">
        <v>130500</v>
      </c>
      <c r="AG198" s="184">
        <v>70843.199999999997</v>
      </c>
      <c r="AH198" s="184">
        <v>164100</v>
      </c>
      <c r="AI198" s="184">
        <v>214500</v>
      </c>
      <c r="AJ198" s="184"/>
      <c r="AK198" s="184">
        <v>72800</v>
      </c>
      <c r="AL198" s="184">
        <v>3286243.33</v>
      </c>
      <c r="AM198" s="184">
        <v>168000</v>
      </c>
      <c r="AN198" s="184">
        <v>130500</v>
      </c>
      <c r="AO198" s="184">
        <v>192100</v>
      </c>
      <c r="AP198" s="184">
        <v>98200</v>
      </c>
      <c r="AQ198" s="184">
        <v>113700</v>
      </c>
      <c r="AR198" s="184">
        <v>67200</v>
      </c>
      <c r="AS198" s="184">
        <v>753090.33</v>
      </c>
      <c r="AT198" s="184">
        <v>134400</v>
      </c>
      <c r="AU198" s="184">
        <v>147300</v>
      </c>
      <c r="AV198" s="184">
        <v>256664.52</v>
      </c>
      <c r="AW198" s="184">
        <v>180900</v>
      </c>
      <c r="AX198" s="184">
        <v>155227.66</v>
      </c>
      <c r="AY198" s="184"/>
      <c r="AZ198" s="184">
        <v>218046.67</v>
      </c>
      <c r="BA198" s="184">
        <v>151200</v>
      </c>
      <c r="BB198" s="184">
        <v>949461.52</v>
      </c>
      <c r="BC198" s="184">
        <v>136453.32999999999</v>
      </c>
      <c r="BD198" s="184">
        <v>1825394.19</v>
      </c>
      <c r="BE198" s="184">
        <v>220100</v>
      </c>
      <c r="BF198" s="184">
        <v>158106.67000000001</v>
      </c>
      <c r="BG198" s="184">
        <v>130500</v>
      </c>
      <c r="BH198" s="184">
        <v>1044800</v>
      </c>
      <c r="BI198" s="184">
        <v>207820</v>
      </c>
      <c r="BJ198" s="184">
        <v>100800</v>
      </c>
      <c r="BK198" s="184">
        <v>100800</v>
      </c>
      <c r="BL198" s="184">
        <v>160200</v>
      </c>
      <c r="BM198" s="184">
        <v>1521216.45</v>
      </c>
      <c r="BN198" s="184">
        <v>216954.84</v>
      </c>
      <c r="BO198" s="184">
        <v>213703.23</v>
      </c>
      <c r="BP198" s="184">
        <v>257500</v>
      </c>
      <c r="BQ198" s="184">
        <v>117600</v>
      </c>
      <c r="BR198" s="184">
        <v>84000</v>
      </c>
      <c r="BS198" s="184">
        <v>4416439.99</v>
      </c>
      <c r="BT198" s="184">
        <v>191200</v>
      </c>
      <c r="BU198" s="184">
        <v>248100</v>
      </c>
      <c r="BV198" s="184">
        <v>979980.65</v>
      </c>
      <c r="BW198" s="184">
        <v>161000</v>
      </c>
      <c r="BX198" s="184">
        <v>490012.9</v>
      </c>
      <c r="BY198" s="184">
        <v>418003.87</v>
      </c>
      <c r="BZ198" s="184"/>
      <c r="CA198" s="184">
        <v>177000</v>
      </c>
      <c r="CB198" s="184">
        <v>130500</v>
      </c>
      <c r="CC198" s="184">
        <v>150732.26</v>
      </c>
      <c r="CD198" s="184">
        <v>415600</v>
      </c>
      <c r="CE198" s="186">
        <v>223587.1</v>
      </c>
      <c r="CF198" s="184">
        <v>231300</v>
      </c>
      <c r="CG198" s="184">
        <v>84000</v>
      </c>
      <c r="CH198" s="184">
        <v>144300</v>
      </c>
      <c r="CI198" s="184">
        <v>123200</v>
      </c>
      <c r="CJ198" s="184">
        <v>201040</v>
      </c>
      <c r="CK198" s="184">
        <v>13446.6</v>
      </c>
      <c r="CL198" s="184">
        <v>103800</v>
      </c>
      <c r="CM198" s="184">
        <v>113700</v>
      </c>
    </row>
    <row r="199" spans="1:91" ht="24.6">
      <c r="A199" s="120">
        <v>20</v>
      </c>
      <c r="B199" s="220" t="s">
        <v>914</v>
      </c>
      <c r="C199" s="121" t="s">
        <v>507</v>
      </c>
      <c r="D199" s="184">
        <v>63000</v>
      </c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>
        <v>10500</v>
      </c>
      <c r="Q199" s="184"/>
      <c r="R199" s="184"/>
      <c r="S199" s="184"/>
      <c r="T199" s="184"/>
      <c r="U199" s="184"/>
      <c r="V199" s="184"/>
      <c r="W199" s="184"/>
      <c r="X199" s="184">
        <v>10500</v>
      </c>
      <c r="Y199" s="184"/>
      <c r="Z199" s="184"/>
      <c r="AA199" s="184"/>
      <c r="AB199" s="184"/>
      <c r="AC199" s="184"/>
      <c r="AD199" s="184"/>
      <c r="AE199" s="184"/>
      <c r="AF199" s="184"/>
      <c r="AG199" s="184"/>
      <c r="AH199" s="184"/>
      <c r="AI199" s="184"/>
      <c r="AJ199" s="184"/>
      <c r="AK199" s="184"/>
      <c r="AL199" s="184">
        <v>63000</v>
      </c>
      <c r="AM199" s="184"/>
      <c r="AN199" s="184"/>
      <c r="AO199" s="184"/>
      <c r="AP199" s="184"/>
      <c r="AQ199" s="184"/>
      <c r="AR199" s="184"/>
      <c r="AS199" s="184">
        <v>20000</v>
      </c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>
        <v>61500</v>
      </c>
      <c r="BE199" s="184"/>
      <c r="BF199" s="184"/>
      <c r="BG199" s="184"/>
      <c r="BH199" s="184"/>
      <c r="BI199" s="184">
        <v>7000</v>
      </c>
      <c r="BJ199" s="184"/>
      <c r="BK199" s="184"/>
      <c r="BL199" s="184"/>
      <c r="BM199" s="184">
        <v>21000</v>
      </c>
      <c r="BN199" s="184"/>
      <c r="BO199" s="184"/>
      <c r="BP199" s="184"/>
      <c r="BQ199" s="184"/>
      <c r="BR199" s="184"/>
      <c r="BS199" s="184">
        <v>84000</v>
      </c>
      <c r="BT199" s="184"/>
      <c r="BU199" s="184"/>
      <c r="BV199" s="184"/>
      <c r="BW199" s="184"/>
      <c r="BX199" s="184"/>
      <c r="BY199" s="184"/>
      <c r="BZ199" s="184"/>
      <c r="CA199" s="184"/>
      <c r="CB199" s="184"/>
      <c r="CC199" s="184"/>
      <c r="CD199" s="184"/>
      <c r="CE199" s="184"/>
      <c r="CF199" s="184"/>
      <c r="CG199" s="184"/>
      <c r="CH199" s="184"/>
      <c r="CI199" s="184"/>
      <c r="CJ199" s="184"/>
      <c r="CK199" s="184"/>
      <c r="CL199" s="184"/>
      <c r="CM199" s="184"/>
    </row>
    <row r="200" spans="1:91" ht="49.2">
      <c r="A200" s="120">
        <v>22</v>
      </c>
      <c r="B200" s="220" t="s">
        <v>915</v>
      </c>
      <c r="C200" s="121" t="s">
        <v>1347</v>
      </c>
      <c r="D200" s="184">
        <v>3218475</v>
      </c>
      <c r="E200" s="184">
        <v>198360</v>
      </c>
      <c r="F200" s="184">
        <v>350160</v>
      </c>
      <c r="G200" s="184">
        <v>482520</v>
      </c>
      <c r="H200" s="184">
        <v>211650</v>
      </c>
      <c r="I200" s="184">
        <v>260000</v>
      </c>
      <c r="J200" s="184">
        <v>491280</v>
      </c>
      <c r="K200" s="184">
        <v>735420</v>
      </c>
      <c r="L200" s="184"/>
      <c r="M200" s="184">
        <v>431055</v>
      </c>
      <c r="N200" s="184">
        <v>1191180</v>
      </c>
      <c r="O200" s="184">
        <v>144720</v>
      </c>
      <c r="P200" s="184">
        <v>2334090</v>
      </c>
      <c r="Q200" s="184">
        <v>317625</v>
      </c>
      <c r="R200" s="184">
        <v>229290</v>
      </c>
      <c r="S200" s="184">
        <v>869695</v>
      </c>
      <c r="T200" s="184">
        <v>416400</v>
      </c>
      <c r="U200" s="184">
        <v>380884</v>
      </c>
      <c r="V200" s="184">
        <v>399420</v>
      </c>
      <c r="W200" s="184">
        <v>216000</v>
      </c>
      <c r="X200" s="184">
        <v>5005305</v>
      </c>
      <c r="Y200" s="184">
        <v>324450</v>
      </c>
      <c r="Z200" s="184">
        <v>714540</v>
      </c>
      <c r="AA200" s="184">
        <v>362280</v>
      </c>
      <c r="AB200" s="184">
        <v>258300</v>
      </c>
      <c r="AC200" s="184">
        <v>281730</v>
      </c>
      <c r="AD200" s="184">
        <v>302850</v>
      </c>
      <c r="AE200" s="184">
        <v>1175070</v>
      </c>
      <c r="AF200" s="184">
        <v>388260</v>
      </c>
      <c r="AG200" s="184">
        <v>507020</v>
      </c>
      <c r="AH200" s="184">
        <v>414420</v>
      </c>
      <c r="AI200" s="184">
        <v>651900</v>
      </c>
      <c r="AJ200" s="184">
        <v>361470</v>
      </c>
      <c r="AK200" s="184">
        <v>350820</v>
      </c>
      <c r="AL200" s="184">
        <v>10308225</v>
      </c>
      <c r="AM200" s="184">
        <v>232830</v>
      </c>
      <c r="AN200" s="184">
        <v>212370</v>
      </c>
      <c r="AO200" s="184">
        <v>539280</v>
      </c>
      <c r="AP200" s="184">
        <v>820830</v>
      </c>
      <c r="AQ200" s="184">
        <v>365940</v>
      </c>
      <c r="AR200" s="184">
        <v>174810</v>
      </c>
      <c r="AS200" s="184">
        <v>2376713</v>
      </c>
      <c r="AT200" s="184">
        <v>166950</v>
      </c>
      <c r="AU200" s="184">
        <v>594630</v>
      </c>
      <c r="AV200" s="184">
        <v>686100</v>
      </c>
      <c r="AW200" s="184">
        <v>356580</v>
      </c>
      <c r="AX200" s="184">
        <v>294270</v>
      </c>
      <c r="AY200" s="184">
        <v>359640</v>
      </c>
      <c r="AZ200" s="184">
        <v>333390</v>
      </c>
      <c r="BA200" s="184">
        <v>248940</v>
      </c>
      <c r="BB200" s="184">
        <v>3333120</v>
      </c>
      <c r="BC200" s="184">
        <v>312337.5</v>
      </c>
      <c r="BD200" s="184"/>
      <c r="BE200" s="184">
        <v>950160</v>
      </c>
      <c r="BF200" s="184">
        <v>250000</v>
      </c>
      <c r="BG200" s="184">
        <v>237560</v>
      </c>
      <c r="BH200" s="184">
        <v>2168420</v>
      </c>
      <c r="BI200" s="184"/>
      <c r="BJ200" s="184"/>
      <c r="BK200" s="184">
        <v>319690</v>
      </c>
      <c r="BL200" s="184">
        <v>245400</v>
      </c>
      <c r="BM200" s="184">
        <v>2632925</v>
      </c>
      <c r="BN200" s="184">
        <v>406800</v>
      </c>
      <c r="BO200" s="184">
        <v>284520</v>
      </c>
      <c r="BP200" s="184">
        <v>833280</v>
      </c>
      <c r="BQ200" s="184">
        <v>355950</v>
      </c>
      <c r="BR200" s="184">
        <v>209340</v>
      </c>
      <c r="BS200" s="186">
        <v>15000000</v>
      </c>
      <c r="BT200" s="184">
        <v>389160</v>
      </c>
      <c r="BU200" s="186">
        <v>598800</v>
      </c>
      <c r="BV200" s="186">
        <v>2336970</v>
      </c>
      <c r="BW200" s="186"/>
      <c r="BX200" s="186">
        <v>283380</v>
      </c>
      <c r="BY200" s="186">
        <v>1189000</v>
      </c>
      <c r="BZ200" s="186">
        <v>216240</v>
      </c>
      <c r="CA200" s="184">
        <v>258810</v>
      </c>
      <c r="CB200" s="186">
        <v>180720</v>
      </c>
      <c r="CC200" s="186">
        <v>631910</v>
      </c>
      <c r="CD200" s="186">
        <v>1346080</v>
      </c>
      <c r="CE200" s="184">
        <v>507030</v>
      </c>
      <c r="CF200" s="186">
        <v>776970</v>
      </c>
      <c r="CG200" s="186">
        <v>254880</v>
      </c>
      <c r="CH200" s="186">
        <v>375200</v>
      </c>
      <c r="CI200" s="184">
        <v>190170</v>
      </c>
      <c r="CJ200" s="186">
        <v>231720</v>
      </c>
      <c r="CK200" s="186">
        <v>1494030</v>
      </c>
      <c r="CL200" s="184">
        <v>293130</v>
      </c>
      <c r="CM200" s="186">
        <v>198296.5</v>
      </c>
    </row>
    <row r="201" spans="1:91" ht="24.6">
      <c r="A201" s="120">
        <v>23</v>
      </c>
      <c r="B201" s="220" t="s">
        <v>916</v>
      </c>
      <c r="C201" s="121" t="s">
        <v>508</v>
      </c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>
        <v>83910</v>
      </c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  <c r="BI201" s="184"/>
      <c r="BJ201" s="184"/>
      <c r="BK201" s="184"/>
      <c r="BL201" s="184"/>
      <c r="BM201" s="184"/>
      <c r="BN201" s="184"/>
      <c r="BO201" s="184"/>
      <c r="BP201" s="184"/>
      <c r="BQ201" s="184"/>
      <c r="BR201" s="184"/>
      <c r="BS201" s="186"/>
      <c r="BT201" s="184"/>
      <c r="BU201" s="184"/>
      <c r="BV201" s="186"/>
      <c r="BW201" s="184"/>
      <c r="BX201" s="186"/>
      <c r="BY201" s="186"/>
      <c r="BZ201" s="186"/>
      <c r="CA201" s="184"/>
      <c r="CB201" s="186"/>
      <c r="CC201" s="184"/>
      <c r="CD201" s="186"/>
      <c r="CE201" s="184"/>
      <c r="CF201" s="184"/>
      <c r="CG201" s="186"/>
      <c r="CH201" s="184"/>
      <c r="CI201" s="184"/>
      <c r="CJ201" s="186"/>
      <c r="CK201" s="186"/>
      <c r="CL201" s="184"/>
      <c r="CM201" s="184"/>
    </row>
    <row r="202" spans="1:91" ht="24.6">
      <c r="A202" s="120">
        <v>23</v>
      </c>
      <c r="B202" s="220" t="s">
        <v>917</v>
      </c>
      <c r="C202" s="121" t="s">
        <v>509</v>
      </c>
      <c r="D202" s="184"/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>
        <v>49050</v>
      </c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>
        <v>41220</v>
      </c>
      <c r="AM202" s="184"/>
      <c r="AN202" s="184"/>
      <c r="AO202" s="184"/>
      <c r="AP202" s="184"/>
      <c r="AQ202" s="184"/>
      <c r="AR202" s="184"/>
      <c r="AS202" s="184"/>
      <c r="AT202" s="184">
        <v>44190</v>
      </c>
      <c r="AU202" s="184"/>
      <c r="AV202" s="184"/>
      <c r="AW202" s="184"/>
      <c r="AX202" s="184">
        <v>48090</v>
      </c>
      <c r="AY202" s="184"/>
      <c r="AZ202" s="184"/>
      <c r="BA202" s="184"/>
      <c r="BB202" s="184"/>
      <c r="BC202" s="184"/>
      <c r="BD202" s="184"/>
      <c r="BE202" s="184"/>
      <c r="BF202" s="184">
        <v>44640</v>
      </c>
      <c r="BG202" s="184"/>
      <c r="BH202" s="184"/>
      <c r="BI202" s="184"/>
      <c r="BJ202" s="184"/>
      <c r="BK202" s="184"/>
      <c r="BL202" s="184"/>
      <c r="BM202" s="184"/>
      <c r="BN202" s="184"/>
      <c r="BO202" s="184"/>
      <c r="BP202" s="184"/>
      <c r="BQ202" s="184"/>
      <c r="BR202" s="184"/>
      <c r="BS202" s="184"/>
      <c r="BT202" s="184"/>
      <c r="BU202" s="184"/>
      <c r="BV202" s="184"/>
      <c r="BW202" s="184"/>
      <c r="BX202" s="184"/>
      <c r="BY202" s="184"/>
      <c r="BZ202" s="184"/>
      <c r="CA202" s="184"/>
      <c r="CB202" s="184"/>
      <c r="CC202" s="184"/>
      <c r="CD202" s="184"/>
      <c r="CE202" s="184"/>
      <c r="CF202" s="184"/>
      <c r="CG202" s="184"/>
      <c r="CH202" s="184"/>
      <c r="CI202" s="184"/>
      <c r="CJ202" s="184"/>
      <c r="CK202" s="184"/>
      <c r="CL202" s="184"/>
      <c r="CM202" s="184"/>
    </row>
    <row r="203" spans="1:91" ht="24.6">
      <c r="A203" s="120">
        <v>23</v>
      </c>
      <c r="B203" s="220" t="s">
        <v>918</v>
      </c>
      <c r="C203" s="121" t="s">
        <v>510</v>
      </c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  <c r="BI203" s="184"/>
      <c r="BJ203" s="184"/>
      <c r="BK203" s="184"/>
      <c r="BL203" s="184"/>
      <c r="BM203" s="184"/>
      <c r="BN203" s="184"/>
      <c r="BO203" s="184"/>
      <c r="BP203" s="184"/>
      <c r="BQ203" s="184"/>
      <c r="BR203" s="184"/>
      <c r="BS203" s="184"/>
      <c r="BT203" s="184"/>
      <c r="BU203" s="184"/>
      <c r="BV203" s="184"/>
      <c r="BW203" s="184"/>
      <c r="BX203" s="184"/>
      <c r="BY203" s="184"/>
      <c r="BZ203" s="184"/>
      <c r="CA203" s="184"/>
      <c r="CB203" s="184"/>
      <c r="CC203" s="184"/>
      <c r="CD203" s="184"/>
      <c r="CE203" s="184"/>
      <c r="CF203" s="184"/>
      <c r="CG203" s="184"/>
      <c r="CH203" s="184"/>
      <c r="CI203" s="184"/>
      <c r="CJ203" s="184"/>
      <c r="CK203" s="184"/>
      <c r="CL203" s="184"/>
      <c r="CM203" s="184"/>
    </row>
    <row r="204" spans="1:91" ht="24.6">
      <c r="A204" s="120">
        <v>23</v>
      </c>
      <c r="B204" s="220" t="s">
        <v>919</v>
      </c>
      <c r="C204" s="124" t="s">
        <v>511</v>
      </c>
      <c r="D204" s="184">
        <v>1305478.54</v>
      </c>
      <c r="E204" s="184">
        <v>156568</v>
      </c>
      <c r="F204" s="184">
        <v>161021.4</v>
      </c>
      <c r="G204" s="184">
        <v>190380.87</v>
      </c>
      <c r="H204" s="184">
        <v>155949.57</v>
      </c>
      <c r="I204" s="184">
        <v>192723.59</v>
      </c>
      <c r="J204" s="184">
        <v>285967.23</v>
      </c>
      <c r="K204" s="184">
        <v>291753.40000000002</v>
      </c>
      <c r="L204" s="184">
        <v>158896.24</v>
      </c>
      <c r="M204" s="184">
        <v>191534.23</v>
      </c>
      <c r="N204" s="184">
        <v>381575.29</v>
      </c>
      <c r="O204" s="184">
        <v>73969.8</v>
      </c>
      <c r="P204" s="184">
        <v>632455.31999999995</v>
      </c>
      <c r="Q204" s="184">
        <v>168697.2</v>
      </c>
      <c r="R204" s="184">
        <v>172594.2</v>
      </c>
      <c r="S204" s="184">
        <v>296091.89</v>
      </c>
      <c r="T204" s="184">
        <v>177714</v>
      </c>
      <c r="U204" s="184">
        <v>147235.20000000001</v>
      </c>
      <c r="V204" s="184">
        <v>158180.6</v>
      </c>
      <c r="W204" s="184">
        <v>91335.6</v>
      </c>
      <c r="X204" s="184">
        <v>1461731.5</v>
      </c>
      <c r="Y204" s="184">
        <v>115494</v>
      </c>
      <c r="Z204" s="184">
        <v>182089.8</v>
      </c>
      <c r="AA204" s="184">
        <v>156077.4</v>
      </c>
      <c r="AB204" s="184">
        <v>113152.8</v>
      </c>
      <c r="AC204" s="184">
        <v>99172.2</v>
      </c>
      <c r="AD204" s="184">
        <v>122962.8</v>
      </c>
      <c r="AE204" s="184">
        <v>348786.39</v>
      </c>
      <c r="AF204" s="184">
        <v>133133.79999999999</v>
      </c>
      <c r="AG204" s="184">
        <v>137030.20000000001</v>
      </c>
      <c r="AH204" s="184">
        <v>166759.20000000001</v>
      </c>
      <c r="AI204" s="184">
        <v>276291.12</v>
      </c>
      <c r="AJ204" s="184">
        <v>120632.55</v>
      </c>
      <c r="AK204" s="184">
        <v>91402.23</v>
      </c>
      <c r="AL204" s="184">
        <v>2425551.46</v>
      </c>
      <c r="AM204" s="184">
        <v>174048.67</v>
      </c>
      <c r="AN204" s="184">
        <v>146986.79999999999</v>
      </c>
      <c r="AO204" s="184">
        <v>281900.79999999999</v>
      </c>
      <c r="AP204" s="184">
        <v>264373.96999999997</v>
      </c>
      <c r="AQ204" s="184">
        <v>169088.1</v>
      </c>
      <c r="AR204" s="184">
        <v>94546.4</v>
      </c>
      <c r="AS204" s="184">
        <v>537660.4</v>
      </c>
      <c r="AT204" s="184">
        <v>147015.93</v>
      </c>
      <c r="AU204" s="184">
        <v>240891.87</v>
      </c>
      <c r="AV204" s="184">
        <v>317496.84999999998</v>
      </c>
      <c r="AW204" s="184">
        <v>150189.79999999999</v>
      </c>
      <c r="AX204" s="184">
        <v>115064.02</v>
      </c>
      <c r="AY204" s="184">
        <v>202747.06</v>
      </c>
      <c r="AZ204" s="184">
        <v>147383.21</v>
      </c>
      <c r="BA204" s="184">
        <v>133021.79999999999</v>
      </c>
      <c r="BB204" s="184">
        <v>698544.79</v>
      </c>
      <c r="BC204" s="184">
        <v>153335.63</v>
      </c>
      <c r="BD204" s="184">
        <v>1363827.45</v>
      </c>
      <c r="BE204" s="184">
        <v>383139.13</v>
      </c>
      <c r="BF204" s="184">
        <v>141446.53</v>
      </c>
      <c r="BG204" s="184">
        <v>153925.20000000001</v>
      </c>
      <c r="BH204" s="184">
        <v>797287.25</v>
      </c>
      <c r="BI204" s="184">
        <v>89338.8</v>
      </c>
      <c r="BJ204" s="184">
        <v>73135.199999999997</v>
      </c>
      <c r="BK204" s="184">
        <v>105058.62</v>
      </c>
      <c r="BL204" s="184">
        <v>95122.09</v>
      </c>
      <c r="BM204" s="184">
        <v>1019051.87</v>
      </c>
      <c r="BN204" s="184">
        <v>270121.87</v>
      </c>
      <c r="BO204" s="184">
        <v>210659</v>
      </c>
      <c r="BP204" s="184">
        <v>311235.07</v>
      </c>
      <c r="BQ204" s="184">
        <v>199672.28</v>
      </c>
      <c r="BR204" s="184">
        <v>156282.13</v>
      </c>
      <c r="BS204" s="186">
        <v>3624512.29</v>
      </c>
      <c r="BT204" s="184">
        <v>216255.15</v>
      </c>
      <c r="BU204" s="184">
        <v>227115.86</v>
      </c>
      <c r="BV204" s="184">
        <v>714349.51</v>
      </c>
      <c r="BW204" s="184">
        <v>63944.4</v>
      </c>
      <c r="BX204" s="184">
        <v>191908.91</v>
      </c>
      <c r="BY204" s="184">
        <v>431292.73</v>
      </c>
      <c r="BZ204" s="184">
        <v>166580.79999999999</v>
      </c>
      <c r="CA204" s="184">
        <v>151241.49</v>
      </c>
      <c r="CB204" s="184">
        <v>185849.4</v>
      </c>
      <c r="CC204" s="184">
        <v>228594</v>
      </c>
      <c r="CD204" s="184">
        <v>404156.62</v>
      </c>
      <c r="CE204" s="184">
        <v>236798.91</v>
      </c>
      <c r="CF204" s="184">
        <v>332453.49</v>
      </c>
      <c r="CG204" s="184">
        <v>108582</v>
      </c>
      <c r="CH204" s="184">
        <v>123219.05</v>
      </c>
      <c r="CI204" s="184">
        <v>110364.86</v>
      </c>
      <c r="CJ204" s="184">
        <v>129670.39999999999</v>
      </c>
      <c r="CK204" s="184">
        <v>395024.91</v>
      </c>
      <c r="CL204" s="184">
        <v>96076.800000000003</v>
      </c>
      <c r="CM204" s="184">
        <v>75658.86</v>
      </c>
    </row>
    <row r="205" spans="1:91" ht="24.6">
      <c r="A205" s="120">
        <v>23</v>
      </c>
      <c r="B205" s="220" t="s">
        <v>920</v>
      </c>
      <c r="C205" s="127" t="s">
        <v>512</v>
      </c>
      <c r="D205" s="184">
        <v>1958217.8</v>
      </c>
      <c r="E205" s="184">
        <v>234852</v>
      </c>
      <c r="F205" s="184">
        <v>241532.1</v>
      </c>
      <c r="G205" s="184">
        <v>285571.28999999998</v>
      </c>
      <c r="H205" s="184">
        <v>233917.6</v>
      </c>
      <c r="I205" s="184">
        <v>289085.38</v>
      </c>
      <c r="J205" s="184">
        <v>428950.84</v>
      </c>
      <c r="K205" s="184">
        <v>437630.1</v>
      </c>
      <c r="L205" s="184">
        <v>238344.36</v>
      </c>
      <c r="M205" s="184">
        <v>287301.34000000003</v>
      </c>
      <c r="N205" s="184">
        <v>572362.93999999994</v>
      </c>
      <c r="O205" s="184">
        <v>110954.7</v>
      </c>
      <c r="P205" s="184">
        <v>948682.98</v>
      </c>
      <c r="Q205" s="184">
        <v>253045.8</v>
      </c>
      <c r="R205" s="184">
        <v>258891.3</v>
      </c>
      <c r="S205" s="184">
        <v>444137.84</v>
      </c>
      <c r="T205" s="184">
        <v>266571</v>
      </c>
      <c r="U205" s="184">
        <v>220852.8</v>
      </c>
      <c r="V205" s="184">
        <v>237270.9</v>
      </c>
      <c r="W205" s="184">
        <v>137003.4</v>
      </c>
      <c r="X205" s="184">
        <v>2192597.2599999998</v>
      </c>
      <c r="Y205" s="184">
        <v>173241</v>
      </c>
      <c r="Z205" s="184">
        <v>273134.7</v>
      </c>
      <c r="AA205" s="184">
        <v>234116.1</v>
      </c>
      <c r="AB205" s="184">
        <v>129500.7</v>
      </c>
      <c r="AC205" s="184">
        <v>148758.29999999999</v>
      </c>
      <c r="AD205" s="184">
        <v>184444.2</v>
      </c>
      <c r="AE205" s="184">
        <v>523179.59</v>
      </c>
      <c r="AF205" s="184">
        <v>199700.7</v>
      </c>
      <c r="AG205" s="184">
        <v>205545.3</v>
      </c>
      <c r="AH205" s="184">
        <v>250138.8</v>
      </c>
      <c r="AI205" s="184">
        <v>414436.68</v>
      </c>
      <c r="AJ205" s="184">
        <v>180948.82</v>
      </c>
      <c r="AK205" s="184">
        <v>137103.35</v>
      </c>
      <c r="AL205" s="184">
        <v>3638327.18</v>
      </c>
      <c r="AM205" s="184">
        <v>261073</v>
      </c>
      <c r="AN205" s="184">
        <v>220480.2</v>
      </c>
      <c r="AO205" s="184">
        <v>422851.2</v>
      </c>
      <c r="AP205" s="184">
        <v>396560.65</v>
      </c>
      <c r="AQ205" s="184">
        <v>253704.75</v>
      </c>
      <c r="AR205" s="184">
        <v>141819.6</v>
      </c>
      <c r="AS205" s="184">
        <v>806490.6</v>
      </c>
      <c r="AT205" s="184">
        <v>220523.89</v>
      </c>
      <c r="AU205" s="184">
        <v>361337.8</v>
      </c>
      <c r="AV205" s="184">
        <v>476245.28</v>
      </c>
      <c r="AW205" s="184">
        <v>225284.7</v>
      </c>
      <c r="AX205" s="184">
        <v>172596.08</v>
      </c>
      <c r="AY205" s="184">
        <v>304120.59000000003</v>
      </c>
      <c r="AZ205" s="184">
        <v>221074.82</v>
      </c>
      <c r="BA205" s="184">
        <v>199532.7</v>
      </c>
      <c r="BB205" s="184">
        <v>1047781.83</v>
      </c>
      <c r="BC205" s="184">
        <v>230003.44</v>
      </c>
      <c r="BD205" s="184">
        <v>2045741.19</v>
      </c>
      <c r="BE205" s="184">
        <v>574783.68000000005</v>
      </c>
      <c r="BF205" s="184">
        <v>212169.79</v>
      </c>
      <c r="BG205" s="184">
        <v>230887.8</v>
      </c>
      <c r="BH205" s="184">
        <v>1200430.8799999999</v>
      </c>
      <c r="BI205" s="184">
        <v>134008.20000000001</v>
      </c>
      <c r="BJ205" s="184">
        <v>109702.8</v>
      </c>
      <c r="BK205" s="184">
        <v>157587.94</v>
      </c>
      <c r="BL205" s="184">
        <v>142683.14000000001</v>
      </c>
      <c r="BM205" s="184">
        <v>1528577.8</v>
      </c>
      <c r="BN205" s="184">
        <v>405182.8</v>
      </c>
      <c r="BO205" s="184">
        <v>315988.5</v>
      </c>
      <c r="BP205" s="184">
        <v>466852.6</v>
      </c>
      <c r="BQ205" s="184">
        <v>299508.42</v>
      </c>
      <c r="BR205" s="184">
        <v>234423.19</v>
      </c>
      <c r="BS205" s="184">
        <v>5436768.4199999999</v>
      </c>
      <c r="BT205" s="184">
        <v>324382.73</v>
      </c>
      <c r="BU205" s="184">
        <v>340673.79</v>
      </c>
      <c r="BV205" s="184">
        <v>1071524.27</v>
      </c>
      <c r="BW205" s="184">
        <v>95916.6</v>
      </c>
      <c r="BX205" s="184">
        <v>287863.34999999998</v>
      </c>
      <c r="BY205" s="184">
        <v>646939.11</v>
      </c>
      <c r="BZ205" s="184">
        <v>249871.2</v>
      </c>
      <c r="CA205" s="184">
        <v>226862.24</v>
      </c>
      <c r="CB205" s="184">
        <v>278774.09999999998</v>
      </c>
      <c r="CC205" s="184">
        <v>342891</v>
      </c>
      <c r="CD205" s="184">
        <v>606234.93000000005</v>
      </c>
      <c r="CE205" s="184">
        <v>355198.37</v>
      </c>
      <c r="CF205" s="184">
        <v>498680.22</v>
      </c>
      <c r="CG205" s="184">
        <v>162873</v>
      </c>
      <c r="CH205" s="184">
        <v>184827.93</v>
      </c>
      <c r="CI205" s="184">
        <v>165547.29</v>
      </c>
      <c r="CJ205" s="184">
        <v>194505.60000000001</v>
      </c>
      <c r="CK205" s="184">
        <v>592537.36</v>
      </c>
      <c r="CL205" s="184">
        <v>144115.20000000001</v>
      </c>
      <c r="CM205" s="184">
        <v>113488.29</v>
      </c>
    </row>
    <row r="206" spans="1:91" ht="24.6">
      <c r="A206" s="120">
        <v>23</v>
      </c>
      <c r="B206" s="220" t="s">
        <v>921</v>
      </c>
      <c r="C206" s="127" t="s">
        <v>513</v>
      </c>
      <c r="D206" s="184">
        <v>2771.1</v>
      </c>
      <c r="E206" s="184">
        <v>3069.9</v>
      </c>
      <c r="F206" s="184">
        <v>18814.5</v>
      </c>
      <c r="G206" s="184">
        <v>11729.7</v>
      </c>
      <c r="H206" s="184">
        <v>8910.9</v>
      </c>
      <c r="I206" s="184">
        <v>5990.4</v>
      </c>
      <c r="J206" s="184">
        <v>9009</v>
      </c>
      <c r="K206" s="184">
        <v>14889.6</v>
      </c>
      <c r="L206" s="184">
        <v>18270</v>
      </c>
      <c r="M206" s="184">
        <v>24198.3</v>
      </c>
      <c r="N206" s="184">
        <v>3341.7</v>
      </c>
      <c r="O206" s="184"/>
      <c r="P206" s="184">
        <v>14654.14</v>
      </c>
      <c r="Q206" s="184">
        <v>15136.2</v>
      </c>
      <c r="R206" s="184">
        <v>8710.2000000000007</v>
      </c>
      <c r="S206" s="184">
        <v>5741.1</v>
      </c>
      <c r="T206" s="184">
        <v>7752.9</v>
      </c>
      <c r="U206" s="184">
        <v>19881.900000000001</v>
      </c>
      <c r="V206" s="184">
        <v>24056.1</v>
      </c>
      <c r="W206" s="184">
        <v>17710.2</v>
      </c>
      <c r="X206" s="184">
        <v>8314.2000000000007</v>
      </c>
      <c r="Y206" s="184">
        <v>5150.7</v>
      </c>
      <c r="Z206" s="184"/>
      <c r="AA206" s="184">
        <v>16140.6</v>
      </c>
      <c r="AB206" s="184">
        <v>6139.8</v>
      </c>
      <c r="AC206" s="184">
        <v>11817.9</v>
      </c>
      <c r="AD206" s="184">
        <v>9644.4</v>
      </c>
      <c r="AE206" s="184">
        <v>24370.2</v>
      </c>
      <c r="AF206" s="184">
        <v>5291</v>
      </c>
      <c r="AG206" s="184">
        <v>6188.4</v>
      </c>
      <c r="AH206" s="184">
        <v>8550</v>
      </c>
      <c r="AI206" s="184">
        <v>2671.2</v>
      </c>
      <c r="AJ206" s="184">
        <v>16821.900000000001</v>
      </c>
      <c r="AK206" s="184"/>
      <c r="AL206" s="184">
        <v>23979.599999999999</v>
      </c>
      <c r="AM206" s="184">
        <v>10892.7</v>
      </c>
      <c r="AN206" s="184">
        <v>13311</v>
      </c>
      <c r="AO206" s="184">
        <v>3571.2</v>
      </c>
      <c r="AP206" s="184">
        <v>5802.8</v>
      </c>
      <c r="AQ206" s="184">
        <v>5643</v>
      </c>
      <c r="AR206" s="184">
        <v>11729.7</v>
      </c>
      <c r="AS206" s="184">
        <v>3169.8</v>
      </c>
      <c r="AT206" s="184">
        <v>17942.5</v>
      </c>
      <c r="AU206" s="184">
        <v>2753.4</v>
      </c>
      <c r="AV206" s="184">
        <v>10852.2</v>
      </c>
      <c r="AW206" s="184">
        <v>2970</v>
      </c>
      <c r="AX206" s="184">
        <v>5990.4</v>
      </c>
      <c r="AY206" s="184">
        <v>19225.8</v>
      </c>
      <c r="AZ206" s="184">
        <v>18191.7</v>
      </c>
      <c r="BA206" s="184">
        <v>12753.9</v>
      </c>
      <c r="BB206" s="184">
        <v>9606.6</v>
      </c>
      <c r="BC206" s="184"/>
      <c r="BD206" s="184">
        <v>37030.35</v>
      </c>
      <c r="BE206" s="184"/>
      <c r="BF206" s="184">
        <v>5443.2</v>
      </c>
      <c r="BG206" s="184">
        <v>8660.7000000000007</v>
      </c>
      <c r="BH206" s="184">
        <v>11134.8</v>
      </c>
      <c r="BI206" s="184"/>
      <c r="BJ206" s="184"/>
      <c r="BK206" s="184"/>
      <c r="BL206" s="184"/>
      <c r="BM206" s="184">
        <v>39492.21</v>
      </c>
      <c r="BN206" s="184">
        <v>5741.1</v>
      </c>
      <c r="BO206" s="184">
        <v>5689.8</v>
      </c>
      <c r="BP206" s="184">
        <v>3514.5</v>
      </c>
      <c r="BQ206" s="184">
        <v>11022.3</v>
      </c>
      <c r="BR206" s="184"/>
      <c r="BS206" s="184">
        <v>25793.1</v>
      </c>
      <c r="BT206" s="184">
        <v>6162.3</v>
      </c>
      <c r="BU206" s="184"/>
      <c r="BV206" s="184"/>
      <c r="BW206" s="184"/>
      <c r="BX206" s="184">
        <v>8960.4</v>
      </c>
      <c r="BY206" s="184">
        <v>2520.9</v>
      </c>
      <c r="BZ206" s="184">
        <v>13791.6</v>
      </c>
      <c r="CA206" s="184"/>
      <c r="CB206" s="184">
        <v>8269.2000000000007</v>
      </c>
      <c r="CC206" s="184">
        <v>6040.8</v>
      </c>
      <c r="CD206" s="184"/>
      <c r="CE206" s="184">
        <v>15498</v>
      </c>
      <c r="CF206" s="184">
        <v>2970</v>
      </c>
      <c r="CG206" s="184"/>
      <c r="CH206" s="184">
        <v>9060.2999999999993</v>
      </c>
      <c r="CI206" s="184">
        <v>5990.4</v>
      </c>
      <c r="CJ206" s="184">
        <v>2428.1999999999998</v>
      </c>
      <c r="CK206" s="184">
        <v>5890.5</v>
      </c>
      <c r="CL206" s="184"/>
      <c r="CM206" s="184"/>
    </row>
    <row r="207" spans="1:91" ht="49.2">
      <c r="A207" s="120">
        <v>23</v>
      </c>
      <c r="B207" s="220" t="s">
        <v>922</v>
      </c>
      <c r="C207" s="127" t="s">
        <v>514</v>
      </c>
      <c r="D207" s="184">
        <v>129951</v>
      </c>
      <c r="E207" s="184">
        <v>6750</v>
      </c>
      <c r="F207" s="184">
        <v>9000</v>
      </c>
      <c r="G207" s="184">
        <v>6750</v>
      </c>
      <c r="H207" s="184">
        <v>4500</v>
      </c>
      <c r="I207" s="184">
        <v>8606</v>
      </c>
      <c r="J207" s="184">
        <v>9000</v>
      </c>
      <c r="K207" s="184">
        <v>6750</v>
      </c>
      <c r="L207" s="184">
        <v>11250</v>
      </c>
      <c r="M207" s="184">
        <v>2250</v>
      </c>
      <c r="N207" s="184">
        <v>12000</v>
      </c>
      <c r="O207" s="184">
        <v>14245</v>
      </c>
      <c r="P207" s="184">
        <v>49500</v>
      </c>
      <c r="Q207" s="184">
        <v>4500</v>
      </c>
      <c r="R207" s="184">
        <v>13500</v>
      </c>
      <c r="S207" s="184">
        <v>11250</v>
      </c>
      <c r="T207" s="184">
        <v>4500</v>
      </c>
      <c r="U207" s="184">
        <v>6750</v>
      </c>
      <c r="V207" s="184">
        <v>9000</v>
      </c>
      <c r="W207" s="184">
        <v>6750</v>
      </c>
      <c r="X207" s="184">
        <v>101849</v>
      </c>
      <c r="Y207" s="184">
        <v>9000</v>
      </c>
      <c r="Z207" s="184">
        <v>6750</v>
      </c>
      <c r="AA207" s="184">
        <v>6750</v>
      </c>
      <c r="AB207" s="184">
        <v>9000</v>
      </c>
      <c r="AC207" s="184">
        <v>4500</v>
      </c>
      <c r="AD207" s="184">
        <v>13500</v>
      </c>
      <c r="AE207" s="184">
        <v>6750</v>
      </c>
      <c r="AF207" s="184">
        <v>9000</v>
      </c>
      <c r="AG207" s="184">
        <v>13500</v>
      </c>
      <c r="AH207" s="184">
        <v>6750</v>
      </c>
      <c r="AI207" s="184">
        <v>11250</v>
      </c>
      <c r="AJ207" s="184">
        <v>11250</v>
      </c>
      <c r="AK207" s="184">
        <v>66181</v>
      </c>
      <c r="AL207" s="184">
        <v>94268</v>
      </c>
      <c r="AM207" s="184">
        <v>4500</v>
      </c>
      <c r="AN207" s="184">
        <v>6750</v>
      </c>
      <c r="AO207" s="184">
        <v>18000</v>
      </c>
      <c r="AP207" s="184">
        <v>13500</v>
      </c>
      <c r="AQ207" s="184">
        <v>11250</v>
      </c>
      <c r="AR207" s="184">
        <v>9000</v>
      </c>
      <c r="AS207" s="184">
        <v>15000</v>
      </c>
      <c r="AT207" s="184">
        <v>6750</v>
      </c>
      <c r="AU207" s="184">
        <v>13500</v>
      </c>
      <c r="AV207" s="184">
        <v>11250</v>
      </c>
      <c r="AW207" s="184">
        <v>4500</v>
      </c>
      <c r="AX207" s="184">
        <v>9000</v>
      </c>
      <c r="AY207" s="184">
        <v>4500</v>
      </c>
      <c r="AZ207" s="184">
        <v>6750</v>
      </c>
      <c r="BA207" s="184">
        <v>4500</v>
      </c>
      <c r="BB207" s="184">
        <v>33750</v>
      </c>
      <c r="BC207" s="184">
        <v>6750</v>
      </c>
      <c r="BD207" s="184">
        <v>83250</v>
      </c>
      <c r="BE207" s="184">
        <v>21662.1</v>
      </c>
      <c r="BF207" s="184">
        <v>4500</v>
      </c>
      <c r="BG207" s="184">
        <v>9000</v>
      </c>
      <c r="BH207" s="184">
        <v>20250</v>
      </c>
      <c r="BI207" s="184">
        <v>6750</v>
      </c>
      <c r="BJ207" s="184">
        <v>3750</v>
      </c>
      <c r="BK207" s="184">
        <v>4500</v>
      </c>
      <c r="BL207" s="184">
        <v>6750</v>
      </c>
      <c r="BM207" s="184">
        <v>71547</v>
      </c>
      <c r="BN207" s="184">
        <v>15750</v>
      </c>
      <c r="BO207" s="184">
        <v>11250</v>
      </c>
      <c r="BP207" s="184">
        <v>11250</v>
      </c>
      <c r="BQ207" s="184">
        <v>11250</v>
      </c>
      <c r="BR207" s="184">
        <v>9163</v>
      </c>
      <c r="BS207" s="184">
        <v>188595</v>
      </c>
      <c r="BT207" s="184">
        <v>3000</v>
      </c>
      <c r="BU207" s="184">
        <v>4500</v>
      </c>
      <c r="BV207" s="184">
        <v>33750</v>
      </c>
      <c r="BW207" s="184">
        <v>9000</v>
      </c>
      <c r="BX207" s="184"/>
      <c r="BY207" s="184">
        <v>18000</v>
      </c>
      <c r="BZ207" s="184">
        <v>6750</v>
      </c>
      <c r="CA207" s="184">
        <v>6750</v>
      </c>
      <c r="CB207" s="184">
        <v>6750</v>
      </c>
      <c r="CC207" s="184">
        <v>9000</v>
      </c>
      <c r="CD207" s="184">
        <v>13500</v>
      </c>
      <c r="CE207" s="184">
        <v>2250</v>
      </c>
      <c r="CF207" s="184">
        <v>15750</v>
      </c>
      <c r="CG207" s="184">
        <v>4500</v>
      </c>
      <c r="CH207" s="184">
        <v>4500</v>
      </c>
      <c r="CI207" s="184">
        <v>3750</v>
      </c>
      <c r="CJ207" s="184">
        <v>9000</v>
      </c>
      <c r="CK207" s="184">
        <v>9750</v>
      </c>
      <c r="CL207" s="184"/>
      <c r="CM207" s="184"/>
    </row>
    <row r="208" spans="1:91" ht="49.2">
      <c r="A208" s="120">
        <v>23</v>
      </c>
      <c r="B208" s="220" t="s">
        <v>923</v>
      </c>
      <c r="C208" s="127" t="s">
        <v>515</v>
      </c>
      <c r="D208" s="184">
        <v>882446</v>
      </c>
      <c r="E208" s="184">
        <v>199587</v>
      </c>
      <c r="F208" s="184">
        <v>141103</v>
      </c>
      <c r="G208" s="184">
        <v>143190</v>
      </c>
      <c r="H208" s="184">
        <v>111696</v>
      </c>
      <c r="I208" s="184">
        <v>155782</v>
      </c>
      <c r="J208" s="184">
        <v>123797</v>
      </c>
      <c r="K208" s="184">
        <v>265421</v>
      </c>
      <c r="L208" s="184">
        <v>149216</v>
      </c>
      <c r="M208" s="184">
        <v>188726</v>
      </c>
      <c r="N208" s="184">
        <v>368346</v>
      </c>
      <c r="O208" s="184">
        <v>62238</v>
      </c>
      <c r="P208" s="184">
        <v>792741</v>
      </c>
      <c r="Q208" s="184">
        <v>165173</v>
      </c>
      <c r="R208" s="184">
        <v>187503</v>
      </c>
      <c r="S208" s="184">
        <v>273697</v>
      </c>
      <c r="T208" s="184">
        <v>158387</v>
      </c>
      <c r="U208" s="184">
        <v>134804</v>
      </c>
      <c r="V208" s="184">
        <v>90176</v>
      </c>
      <c r="W208" s="184">
        <v>96368</v>
      </c>
      <c r="X208" s="184">
        <v>1151013</v>
      </c>
      <c r="Y208" s="184">
        <v>86760</v>
      </c>
      <c r="Z208" s="184">
        <v>170391</v>
      </c>
      <c r="AA208" s="184">
        <v>180367</v>
      </c>
      <c r="AB208" s="184">
        <v>90611</v>
      </c>
      <c r="AC208" s="184">
        <v>118671</v>
      </c>
      <c r="AD208" s="184">
        <v>130399</v>
      </c>
      <c r="AE208" s="184">
        <v>285537</v>
      </c>
      <c r="AF208" s="184">
        <v>102198</v>
      </c>
      <c r="AG208" s="184">
        <v>151257</v>
      </c>
      <c r="AH208" s="184">
        <v>138063</v>
      </c>
      <c r="AI208" s="184">
        <v>165843</v>
      </c>
      <c r="AJ208" s="184">
        <v>144353</v>
      </c>
      <c r="AK208" s="184">
        <v>152885</v>
      </c>
      <c r="AL208" s="184">
        <v>2477751</v>
      </c>
      <c r="AM208" s="184">
        <v>149908</v>
      </c>
      <c r="AN208" s="184">
        <v>142695</v>
      </c>
      <c r="AO208" s="184">
        <v>291945</v>
      </c>
      <c r="AP208" s="184">
        <v>359983</v>
      </c>
      <c r="AQ208" s="184">
        <v>210809</v>
      </c>
      <c r="AR208" s="184">
        <v>93298</v>
      </c>
      <c r="AS208" s="184">
        <v>832779</v>
      </c>
      <c r="AT208" s="184">
        <v>173271</v>
      </c>
      <c r="AU208" s="184">
        <v>337728</v>
      </c>
      <c r="AV208" s="184">
        <v>286061</v>
      </c>
      <c r="AW208" s="184">
        <v>177266</v>
      </c>
      <c r="AX208" s="184">
        <v>120670</v>
      </c>
      <c r="AY208" s="184">
        <v>158983</v>
      </c>
      <c r="AZ208" s="184">
        <v>179839</v>
      </c>
      <c r="BA208" s="184">
        <v>196491</v>
      </c>
      <c r="BB208" s="184">
        <v>674937</v>
      </c>
      <c r="BC208" s="184">
        <v>170772</v>
      </c>
      <c r="BD208" s="184">
        <v>1247708</v>
      </c>
      <c r="BE208" s="184">
        <v>467757</v>
      </c>
      <c r="BF208" s="184">
        <v>126271</v>
      </c>
      <c r="BG208" s="184">
        <v>179474</v>
      </c>
      <c r="BH208" s="184">
        <v>714490</v>
      </c>
      <c r="BI208" s="184">
        <v>115515</v>
      </c>
      <c r="BJ208" s="184">
        <v>78288</v>
      </c>
      <c r="BK208" s="184">
        <v>147696</v>
      </c>
      <c r="BL208" s="184">
        <v>137263</v>
      </c>
      <c r="BM208" s="184">
        <v>843212</v>
      </c>
      <c r="BN208" s="184">
        <v>217246</v>
      </c>
      <c r="BO208" s="184">
        <v>174949</v>
      </c>
      <c r="BP208" s="184">
        <v>252487</v>
      </c>
      <c r="BQ208" s="184">
        <v>187453</v>
      </c>
      <c r="BR208" s="184">
        <v>146151</v>
      </c>
      <c r="BS208" s="184">
        <v>3336955</v>
      </c>
      <c r="BT208" s="184">
        <v>206544</v>
      </c>
      <c r="BU208" s="184">
        <v>211725</v>
      </c>
      <c r="BV208" s="184">
        <v>744024</v>
      </c>
      <c r="BW208" s="184">
        <v>70192</v>
      </c>
      <c r="BX208" s="184">
        <v>165543</v>
      </c>
      <c r="BY208" s="184">
        <v>374818</v>
      </c>
      <c r="BZ208" s="184">
        <v>125218</v>
      </c>
      <c r="CA208" s="184">
        <v>164186</v>
      </c>
      <c r="CB208" s="184">
        <v>124676</v>
      </c>
      <c r="CC208" s="184">
        <v>80478</v>
      </c>
      <c r="CD208" s="184">
        <v>278279</v>
      </c>
      <c r="CE208" s="184">
        <v>437446</v>
      </c>
      <c r="CF208" s="184">
        <v>254556</v>
      </c>
      <c r="CG208" s="184">
        <v>145102</v>
      </c>
      <c r="CH208" s="184">
        <v>94253</v>
      </c>
      <c r="CI208" s="184">
        <v>148813</v>
      </c>
      <c r="CJ208" s="184">
        <v>74254</v>
      </c>
      <c r="CK208" s="184">
        <v>458385</v>
      </c>
      <c r="CL208" s="184">
        <v>103777</v>
      </c>
      <c r="CM208" s="184">
        <v>108150</v>
      </c>
    </row>
    <row r="209" spans="1:91" ht="24.6">
      <c r="A209" s="120">
        <v>23</v>
      </c>
      <c r="B209" s="220" t="s">
        <v>924</v>
      </c>
      <c r="C209" s="127" t="s">
        <v>516</v>
      </c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4"/>
      <c r="BL209" s="184"/>
      <c r="BM209" s="184"/>
      <c r="BN209" s="184"/>
      <c r="BO209" s="184"/>
      <c r="BP209" s="184"/>
      <c r="BQ209" s="184"/>
      <c r="BR209" s="184"/>
      <c r="BS209" s="184">
        <v>10500</v>
      </c>
      <c r="BT209" s="184"/>
      <c r="BU209" s="184"/>
      <c r="BV209" s="184"/>
      <c r="BW209" s="184"/>
      <c r="BX209" s="184"/>
      <c r="BY209" s="184"/>
      <c r="BZ209" s="184"/>
      <c r="CA209" s="184"/>
      <c r="CB209" s="184"/>
      <c r="CC209" s="184"/>
      <c r="CD209" s="184"/>
      <c r="CE209" s="184"/>
      <c r="CF209" s="184"/>
      <c r="CG209" s="184"/>
      <c r="CH209" s="184"/>
      <c r="CI209" s="184"/>
      <c r="CJ209" s="184"/>
      <c r="CK209" s="184"/>
      <c r="CL209" s="184"/>
      <c r="CM209" s="184"/>
    </row>
    <row r="210" spans="1:91" ht="49.2">
      <c r="A210" s="120">
        <v>23</v>
      </c>
      <c r="B210" s="220" t="s">
        <v>925</v>
      </c>
      <c r="C210" s="127" t="s">
        <v>517</v>
      </c>
      <c r="D210" s="184">
        <v>119837.2</v>
      </c>
      <c r="E210" s="184">
        <v>26374.799999999999</v>
      </c>
      <c r="F210" s="184">
        <v>25309.200000000001</v>
      </c>
      <c r="G210" s="184">
        <v>11117.4</v>
      </c>
      <c r="H210" s="184"/>
      <c r="I210" s="184">
        <v>28750</v>
      </c>
      <c r="J210" s="184">
        <v>20129.2</v>
      </c>
      <c r="K210" s="184">
        <v>22107</v>
      </c>
      <c r="L210" s="184">
        <v>31885.4</v>
      </c>
      <c r="M210" s="184">
        <v>21683</v>
      </c>
      <c r="N210" s="184">
        <v>11726.4</v>
      </c>
      <c r="O210" s="184"/>
      <c r="P210" s="184">
        <v>45769.8</v>
      </c>
      <c r="Q210" s="184"/>
      <c r="R210" s="184">
        <v>9391.2000000000007</v>
      </c>
      <c r="S210" s="184">
        <v>17928</v>
      </c>
      <c r="T210" s="184"/>
      <c r="U210" s="184"/>
      <c r="V210" s="184"/>
      <c r="W210" s="184"/>
      <c r="X210" s="184">
        <v>78767.7</v>
      </c>
      <c r="Y210" s="184"/>
      <c r="Z210" s="184"/>
      <c r="AA210" s="184">
        <v>11234</v>
      </c>
      <c r="AB210" s="184">
        <v>6829.2</v>
      </c>
      <c r="AC210" s="184">
        <v>5046</v>
      </c>
      <c r="AD210" s="184"/>
      <c r="AE210" s="184">
        <v>16404</v>
      </c>
      <c r="AF210" s="184"/>
      <c r="AG210" s="184"/>
      <c r="AH210" s="184"/>
      <c r="AI210" s="184">
        <v>4449</v>
      </c>
      <c r="AJ210" s="184"/>
      <c r="AK210" s="184"/>
      <c r="AL210" s="184">
        <v>335947.24</v>
      </c>
      <c r="AM210" s="184"/>
      <c r="AN210" s="184"/>
      <c r="AO210" s="184">
        <v>16773.8</v>
      </c>
      <c r="AP210" s="184">
        <v>28635.4</v>
      </c>
      <c r="AQ210" s="184">
        <v>26567</v>
      </c>
      <c r="AR210" s="184"/>
      <c r="AS210" s="184">
        <v>19929.2</v>
      </c>
      <c r="AT210" s="184">
        <v>2698.8</v>
      </c>
      <c r="AU210" s="184"/>
      <c r="AV210" s="184"/>
      <c r="AW210" s="184"/>
      <c r="AX210" s="184"/>
      <c r="AY210" s="184">
        <v>12037</v>
      </c>
      <c r="AZ210" s="184">
        <v>17255.400000000001</v>
      </c>
      <c r="BA210" s="184">
        <v>23782.6</v>
      </c>
      <c r="BB210" s="184"/>
      <c r="BC210" s="184"/>
      <c r="BD210" s="184">
        <v>170065.6</v>
      </c>
      <c r="BE210" s="184">
        <v>50791.4</v>
      </c>
      <c r="BF210" s="184"/>
      <c r="BG210" s="184">
        <v>15343.2</v>
      </c>
      <c r="BH210" s="184">
        <v>53473.8</v>
      </c>
      <c r="BI210" s="184"/>
      <c r="BJ210" s="184"/>
      <c r="BK210" s="184">
        <v>4168</v>
      </c>
      <c r="BL210" s="184">
        <v>6568.6</v>
      </c>
      <c r="BM210" s="184">
        <v>65873</v>
      </c>
      <c r="BN210" s="184">
        <v>22947.599999999999</v>
      </c>
      <c r="BO210" s="184">
        <v>5235</v>
      </c>
      <c r="BP210" s="184">
        <v>20823</v>
      </c>
      <c r="BQ210" s="184"/>
      <c r="BR210" s="184">
        <v>33188.620000000003</v>
      </c>
      <c r="BS210" s="186">
        <v>279711.94</v>
      </c>
      <c r="BT210" s="184"/>
      <c r="BU210" s="184"/>
      <c r="BV210" s="186">
        <v>78517</v>
      </c>
      <c r="BW210" s="184"/>
      <c r="BX210" s="184"/>
      <c r="BY210" s="184">
        <v>40051</v>
      </c>
      <c r="BZ210" s="184"/>
      <c r="CA210" s="184"/>
      <c r="CB210" s="184">
        <v>21737.200000000001</v>
      </c>
      <c r="CC210" s="184"/>
      <c r="CD210" s="184"/>
      <c r="CE210" s="184"/>
      <c r="CF210" s="184"/>
      <c r="CG210" s="184"/>
      <c r="CH210" s="184"/>
      <c r="CI210" s="184"/>
      <c r="CJ210" s="184"/>
      <c r="CK210" s="184">
        <v>34327.800000000003</v>
      </c>
      <c r="CL210" s="184"/>
      <c r="CM210" s="184">
        <v>4140</v>
      </c>
    </row>
    <row r="211" spans="1:91" ht="49.2">
      <c r="A211" s="120">
        <v>22</v>
      </c>
      <c r="B211" s="220" t="s">
        <v>926</v>
      </c>
      <c r="C211" s="127" t="s">
        <v>518</v>
      </c>
      <c r="D211" s="184">
        <v>3281500</v>
      </c>
      <c r="E211" s="184"/>
      <c r="F211" s="184"/>
      <c r="G211" s="184">
        <v>245492.48000000001</v>
      </c>
      <c r="H211" s="184">
        <v>217500</v>
      </c>
      <c r="I211" s="184">
        <v>400000</v>
      </c>
      <c r="J211" s="184">
        <v>704500</v>
      </c>
      <c r="K211" s="184">
        <v>746500</v>
      </c>
      <c r="L211" s="184">
        <v>411000</v>
      </c>
      <c r="M211" s="184"/>
      <c r="N211" s="184">
        <v>1390500</v>
      </c>
      <c r="O211" s="184">
        <v>279000</v>
      </c>
      <c r="P211" s="184">
        <v>1538100.53</v>
      </c>
      <c r="Q211" s="184"/>
      <c r="R211" s="184">
        <v>171500</v>
      </c>
      <c r="S211" s="184"/>
      <c r="T211" s="184"/>
      <c r="U211" s="184">
        <v>390500</v>
      </c>
      <c r="V211" s="184">
        <v>262000</v>
      </c>
      <c r="W211" s="184"/>
      <c r="X211" s="184">
        <v>5278477.95</v>
      </c>
      <c r="Y211" s="184">
        <v>3000</v>
      </c>
      <c r="Z211" s="184">
        <v>4500</v>
      </c>
      <c r="AA211" s="184"/>
      <c r="AB211" s="184"/>
      <c r="AC211" s="184">
        <v>191500</v>
      </c>
      <c r="AD211" s="184">
        <v>221500</v>
      </c>
      <c r="AE211" s="184">
        <v>6000</v>
      </c>
      <c r="AF211" s="184">
        <v>182000</v>
      </c>
      <c r="AG211" s="184"/>
      <c r="AH211" s="184">
        <v>411500</v>
      </c>
      <c r="AI211" s="184">
        <v>478000</v>
      </c>
      <c r="AJ211" s="184">
        <v>313016</v>
      </c>
      <c r="AK211" s="184"/>
      <c r="AL211" s="184">
        <v>9692000</v>
      </c>
      <c r="AM211" s="184">
        <v>440500</v>
      </c>
      <c r="AN211" s="184">
        <v>314000</v>
      </c>
      <c r="AO211" s="184">
        <v>774650</v>
      </c>
      <c r="AP211" s="184">
        <v>532000</v>
      </c>
      <c r="AQ211" s="184">
        <v>444250</v>
      </c>
      <c r="AR211" s="184">
        <v>67500</v>
      </c>
      <c r="AS211" s="184">
        <v>1440000</v>
      </c>
      <c r="AT211" s="184">
        <v>337500</v>
      </c>
      <c r="AU211" s="184">
        <v>652193.55000000005</v>
      </c>
      <c r="AV211" s="184">
        <v>523000</v>
      </c>
      <c r="AW211" s="184">
        <v>377300</v>
      </c>
      <c r="AX211" s="184">
        <v>274000</v>
      </c>
      <c r="AY211" s="184">
        <v>401000</v>
      </c>
      <c r="AZ211" s="184">
        <v>387500</v>
      </c>
      <c r="BA211" s="184">
        <v>350000</v>
      </c>
      <c r="BB211" s="184">
        <v>2568648.9300000002</v>
      </c>
      <c r="BC211" s="184">
        <v>389096.77</v>
      </c>
      <c r="BD211" s="184">
        <v>3271464.52</v>
      </c>
      <c r="BE211" s="184">
        <v>426000</v>
      </c>
      <c r="BF211" s="184">
        <v>107500</v>
      </c>
      <c r="BG211" s="184">
        <v>145000</v>
      </c>
      <c r="BH211" s="184">
        <v>2927516.13</v>
      </c>
      <c r="BI211" s="184">
        <v>230000</v>
      </c>
      <c r="BJ211" s="184"/>
      <c r="BK211" s="184">
        <v>115500</v>
      </c>
      <c r="BL211" s="184">
        <v>180000</v>
      </c>
      <c r="BM211" s="184">
        <v>2481000</v>
      </c>
      <c r="BN211" s="184">
        <v>464000</v>
      </c>
      <c r="BO211" s="184">
        <v>159500</v>
      </c>
      <c r="BP211" s="184">
        <v>648600</v>
      </c>
      <c r="BQ211" s="184">
        <v>360338.71</v>
      </c>
      <c r="BR211" s="184">
        <v>124000</v>
      </c>
      <c r="BS211" s="184">
        <v>9573892.4600000009</v>
      </c>
      <c r="BT211" s="184">
        <v>302000</v>
      </c>
      <c r="BU211" s="184">
        <v>387000</v>
      </c>
      <c r="BV211" s="184">
        <v>1807000</v>
      </c>
      <c r="BW211" s="184">
        <v>55500</v>
      </c>
      <c r="BX211" s="184">
        <v>297500</v>
      </c>
      <c r="BY211" s="184">
        <v>1071000</v>
      </c>
      <c r="BZ211" s="184">
        <v>199000</v>
      </c>
      <c r="CA211" s="184">
        <v>228000</v>
      </c>
      <c r="CB211" s="184">
        <v>263000</v>
      </c>
      <c r="CC211" s="184">
        <v>791500</v>
      </c>
      <c r="CD211" s="184">
        <v>887450</v>
      </c>
      <c r="CE211" s="184">
        <v>352000</v>
      </c>
      <c r="CF211" s="184">
        <v>697950</v>
      </c>
      <c r="CG211" s="184">
        <v>187000</v>
      </c>
      <c r="CH211" s="184">
        <v>339500</v>
      </c>
      <c r="CI211" s="184">
        <v>205000</v>
      </c>
      <c r="CJ211" s="184">
        <v>193000</v>
      </c>
      <c r="CK211" s="184">
        <v>827933</v>
      </c>
      <c r="CL211" s="184">
        <v>179500</v>
      </c>
      <c r="CM211" s="184">
        <v>141000</v>
      </c>
    </row>
    <row r="212" spans="1:91" ht="49.2">
      <c r="A212" s="120">
        <v>22</v>
      </c>
      <c r="B212" s="220" t="s">
        <v>927</v>
      </c>
      <c r="C212" s="127" t="s">
        <v>1248</v>
      </c>
      <c r="D212" s="184">
        <v>241467</v>
      </c>
      <c r="E212" s="184">
        <v>62500</v>
      </c>
      <c r="F212" s="184"/>
      <c r="G212" s="184">
        <v>24000</v>
      </c>
      <c r="H212" s="184">
        <v>36000</v>
      </c>
      <c r="I212" s="184">
        <v>25500</v>
      </c>
      <c r="J212" s="184">
        <v>42000</v>
      </c>
      <c r="K212" s="184">
        <v>96000</v>
      </c>
      <c r="L212" s="184">
        <v>54550</v>
      </c>
      <c r="M212" s="184">
        <v>73500</v>
      </c>
      <c r="N212" s="184"/>
      <c r="O212" s="184"/>
      <c r="P212" s="184">
        <v>286300</v>
      </c>
      <c r="Q212" s="184">
        <v>31500</v>
      </c>
      <c r="R212" s="184">
        <v>45000</v>
      </c>
      <c r="S212" s="184">
        <v>73500</v>
      </c>
      <c r="T212" s="184">
        <v>37500</v>
      </c>
      <c r="U212" s="184">
        <v>18000</v>
      </c>
      <c r="V212" s="184">
        <v>43500</v>
      </c>
      <c r="W212" s="184">
        <v>10000</v>
      </c>
      <c r="X212" s="184">
        <v>256500</v>
      </c>
      <c r="Y212" s="184">
        <v>56550</v>
      </c>
      <c r="Z212" s="184">
        <v>167612.94</v>
      </c>
      <c r="AA212" s="184">
        <v>56500</v>
      </c>
      <c r="AB212" s="184">
        <v>22500</v>
      </c>
      <c r="AC212" s="184">
        <v>31400</v>
      </c>
      <c r="AD212" s="184">
        <v>52500</v>
      </c>
      <c r="AE212" s="184">
        <v>141000</v>
      </c>
      <c r="AF212" s="184">
        <v>37532.26</v>
      </c>
      <c r="AG212" s="184">
        <v>67428</v>
      </c>
      <c r="AH212" s="184">
        <v>36000</v>
      </c>
      <c r="AI212" s="184">
        <v>46500</v>
      </c>
      <c r="AJ212" s="184">
        <v>57000</v>
      </c>
      <c r="AK212" s="184">
        <v>42500</v>
      </c>
      <c r="AL212" s="184">
        <v>967996.67</v>
      </c>
      <c r="AM212" s="184">
        <v>28500</v>
      </c>
      <c r="AN212" s="184">
        <v>55550</v>
      </c>
      <c r="AO212" s="184">
        <v>30000</v>
      </c>
      <c r="AP212" s="184">
        <v>123014.33</v>
      </c>
      <c r="AQ212" s="184">
        <v>40000</v>
      </c>
      <c r="AR212" s="184">
        <v>9000</v>
      </c>
      <c r="AS212" s="184">
        <v>250450</v>
      </c>
      <c r="AT212" s="184">
        <v>17800</v>
      </c>
      <c r="AU212" s="184">
        <v>42145.16</v>
      </c>
      <c r="AV212" s="184">
        <v>48000</v>
      </c>
      <c r="AW212" s="184">
        <v>31500</v>
      </c>
      <c r="AX212" s="184">
        <v>42000</v>
      </c>
      <c r="AY212" s="184">
        <v>8500</v>
      </c>
      <c r="AZ212" s="184">
        <v>55266.67</v>
      </c>
      <c r="BA212" s="184">
        <v>45000</v>
      </c>
      <c r="BB212" s="184">
        <v>235200.33</v>
      </c>
      <c r="BC212" s="184">
        <v>25500</v>
      </c>
      <c r="BD212" s="184">
        <v>537500</v>
      </c>
      <c r="BE212" s="184">
        <v>12000</v>
      </c>
      <c r="BF212" s="184">
        <v>35629</v>
      </c>
      <c r="BG212" s="184">
        <v>40700.019999999997</v>
      </c>
      <c r="BH212" s="184">
        <v>9000</v>
      </c>
      <c r="BI212" s="184">
        <v>30000</v>
      </c>
      <c r="BJ212" s="184">
        <v>183000</v>
      </c>
      <c r="BK212" s="184">
        <v>27500</v>
      </c>
      <c r="BL212" s="184">
        <v>28500</v>
      </c>
      <c r="BM212" s="184">
        <v>78450</v>
      </c>
      <c r="BN212" s="184">
        <v>21000</v>
      </c>
      <c r="BO212" s="184">
        <v>42484</v>
      </c>
      <c r="BP212" s="184">
        <v>57000</v>
      </c>
      <c r="BQ212" s="184">
        <v>22500</v>
      </c>
      <c r="BR212" s="184">
        <v>24000</v>
      </c>
      <c r="BS212" s="184">
        <v>1103645.1599999999</v>
      </c>
      <c r="BT212" s="184">
        <v>90000</v>
      </c>
      <c r="BU212" s="184">
        <v>31500</v>
      </c>
      <c r="BV212" s="184">
        <v>340500</v>
      </c>
      <c r="BW212" s="184"/>
      <c r="BX212" s="184">
        <v>34500</v>
      </c>
      <c r="BY212" s="184">
        <v>144200</v>
      </c>
      <c r="BZ212" s="184">
        <v>14500</v>
      </c>
      <c r="CA212" s="184">
        <v>39000</v>
      </c>
      <c r="CB212" s="184">
        <v>28500</v>
      </c>
      <c r="CC212" s="184">
        <v>38500</v>
      </c>
      <c r="CD212" s="184">
        <v>148500</v>
      </c>
      <c r="CE212" s="184">
        <v>75000</v>
      </c>
      <c r="CF212" s="184">
        <v>136000</v>
      </c>
      <c r="CG212" s="184">
        <v>54000</v>
      </c>
      <c r="CH212" s="184">
        <v>13500</v>
      </c>
      <c r="CI212" s="184">
        <v>39000</v>
      </c>
      <c r="CJ212" s="184">
        <v>34000</v>
      </c>
      <c r="CK212" s="184">
        <v>113000</v>
      </c>
      <c r="CL212" s="184">
        <v>26100</v>
      </c>
      <c r="CM212" s="184">
        <v>30000</v>
      </c>
    </row>
    <row r="213" spans="1:91" ht="24.6">
      <c r="A213" s="120">
        <v>22</v>
      </c>
      <c r="B213" s="220" t="s">
        <v>928</v>
      </c>
      <c r="C213" s="127" t="s">
        <v>1249</v>
      </c>
      <c r="D213" s="184"/>
      <c r="E213" s="184"/>
      <c r="F213" s="184"/>
      <c r="G213" s="184"/>
      <c r="H213" s="184">
        <v>6000</v>
      </c>
      <c r="I213" s="184"/>
      <c r="J213" s="184"/>
      <c r="K213" s="184"/>
      <c r="L213" s="184"/>
      <c r="M213" s="184"/>
      <c r="N213" s="184"/>
      <c r="O213" s="184">
        <v>1500</v>
      </c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>
        <v>22500</v>
      </c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>
        <v>1860</v>
      </c>
      <c r="BI213" s="184"/>
      <c r="BJ213" s="184"/>
      <c r="BK213" s="184"/>
      <c r="BL213" s="184"/>
      <c r="BM213" s="184"/>
      <c r="BN213" s="184"/>
      <c r="BO213" s="184"/>
      <c r="BP213" s="184"/>
      <c r="BQ213" s="184"/>
      <c r="BR213" s="184"/>
      <c r="BS213" s="184"/>
      <c r="BT213" s="184"/>
      <c r="BU213" s="184"/>
      <c r="BV213" s="184"/>
      <c r="BW213" s="184"/>
      <c r="BX213" s="184"/>
      <c r="BY213" s="184"/>
      <c r="BZ213" s="184"/>
      <c r="CA213" s="184"/>
      <c r="CB213" s="184"/>
      <c r="CC213" s="184"/>
      <c r="CD213" s="184"/>
      <c r="CE213" s="184"/>
      <c r="CF213" s="184"/>
      <c r="CG213" s="184"/>
      <c r="CH213" s="184"/>
      <c r="CI213" s="184">
        <v>3094.5</v>
      </c>
      <c r="CJ213" s="184"/>
      <c r="CK213" s="184"/>
      <c r="CL213" s="184"/>
      <c r="CM213" s="184"/>
    </row>
    <row r="214" spans="1:91" ht="24.6">
      <c r="A214" s="120">
        <v>22</v>
      </c>
      <c r="B214" s="220" t="s">
        <v>929</v>
      </c>
      <c r="C214" s="127" t="s">
        <v>1250</v>
      </c>
      <c r="D214" s="184">
        <v>13500</v>
      </c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>
        <v>9900</v>
      </c>
      <c r="AB214" s="184"/>
      <c r="AC214" s="184"/>
      <c r="AD214" s="184"/>
      <c r="AE214" s="184">
        <v>4821</v>
      </c>
      <c r="AF214" s="184"/>
      <c r="AG214" s="184"/>
      <c r="AH214" s="184"/>
      <c r="AI214" s="184">
        <v>9000</v>
      </c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>
        <v>9000</v>
      </c>
      <c r="AZ214" s="184"/>
      <c r="BA214" s="184"/>
      <c r="BB214" s="184"/>
      <c r="BC214" s="184"/>
      <c r="BD214" s="184"/>
      <c r="BE214" s="184"/>
      <c r="BF214" s="184"/>
      <c r="BG214" s="184"/>
      <c r="BH214" s="184"/>
      <c r="BI214" s="184"/>
      <c r="BJ214" s="184"/>
      <c r="BK214" s="184"/>
      <c r="BL214" s="184"/>
      <c r="BM214" s="184"/>
      <c r="BN214" s="184"/>
      <c r="BO214" s="184"/>
      <c r="BP214" s="184"/>
      <c r="BQ214" s="184"/>
      <c r="BR214" s="184"/>
      <c r="BS214" s="184">
        <v>6600</v>
      </c>
      <c r="BT214" s="184"/>
      <c r="BU214" s="184"/>
      <c r="BV214" s="184"/>
      <c r="BW214" s="184"/>
      <c r="BX214" s="184"/>
      <c r="BY214" s="184"/>
      <c r="BZ214" s="184"/>
      <c r="CA214" s="184"/>
      <c r="CB214" s="184"/>
      <c r="CC214" s="184"/>
      <c r="CD214" s="184"/>
      <c r="CE214" s="184"/>
      <c r="CF214" s="184"/>
      <c r="CG214" s="184"/>
      <c r="CH214" s="184"/>
      <c r="CI214" s="184"/>
      <c r="CJ214" s="184"/>
      <c r="CK214" s="184"/>
      <c r="CL214" s="184"/>
      <c r="CM214" s="184"/>
    </row>
    <row r="215" spans="1:91" ht="24.6">
      <c r="A215" s="120">
        <v>22</v>
      </c>
      <c r="B215" s="220" t="s">
        <v>930</v>
      </c>
      <c r="C215" s="124" t="s">
        <v>519</v>
      </c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  <c r="BI215" s="184"/>
      <c r="BJ215" s="184"/>
      <c r="BK215" s="184"/>
      <c r="BL215" s="184"/>
      <c r="BM215" s="184"/>
      <c r="BN215" s="184"/>
      <c r="BO215" s="184"/>
      <c r="BP215" s="184"/>
      <c r="BQ215" s="184"/>
      <c r="BR215" s="184"/>
      <c r="BS215" s="184"/>
      <c r="BT215" s="184"/>
      <c r="BU215" s="184"/>
      <c r="BV215" s="184"/>
      <c r="BW215" s="184"/>
      <c r="BX215" s="184"/>
      <c r="BY215" s="184"/>
      <c r="BZ215" s="184"/>
      <c r="CA215" s="184"/>
      <c r="CB215" s="184"/>
      <c r="CC215" s="184"/>
      <c r="CD215" s="184"/>
      <c r="CE215" s="184"/>
      <c r="CF215" s="184"/>
      <c r="CG215" s="184"/>
      <c r="CH215" s="184"/>
      <c r="CI215" s="184"/>
      <c r="CJ215" s="184"/>
      <c r="CK215" s="184"/>
      <c r="CL215" s="184"/>
      <c r="CM215" s="184"/>
    </row>
    <row r="216" spans="1:91" ht="24.6">
      <c r="A216" s="120">
        <v>22</v>
      </c>
      <c r="B216" s="220" t="s">
        <v>931</v>
      </c>
      <c r="C216" s="124" t="s">
        <v>520</v>
      </c>
      <c r="D216" s="184"/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>
        <v>2880</v>
      </c>
      <c r="AT216" s="184"/>
      <c r="AU216" s="184"/>
      <c r="AV216" s="184"/>
      <c r="AW216" s="184"/>
      <c r="AX216" s="184"/>
      <c r="AY216" s="184"/>
      <c r="AZ216" s="184"/>
      <c r="BA216" s="184"/>
      <c r="BB216" s="184">
        <v>7200</v>
      </c>
      <c r="BC216" s="184"/>
      <c r="BD216" s="184"/>
      <c r="BE216" s="184"/>
      <c r="BF216" s="184"/>
      <c r="BG216" s="184"/>
      <c r="BH216" s="184"/>
      <c r="BI216" s="184"/>
      <c r="BJ216" s="184"/>
      <c r="BK216" s="184"/>
      <c r="BL216" s="184"/>
      <c r="BM216" s="184"/>
      <c r="BN216" s="184"/>
      <c r="BO216" s="184"/>
      <c r="BP216" s="184"/>
      <c r="BQ216" s="184"/>
      <c r="BR216" s="184"/>
      <c r="BS216" s="186"/>
      <c r="BT216" s="186"/>
      <c r="BU216" s="186"/>
      <c r="BV216" s="186"/>
      <c r="BW216" s="184"/>
      <c r="BX216" s="184"/>
      <c r="BY216" s="186"/>
      <c r="BZ216" s="186"/>
      <c r="CA216" s="184"/>
      <c r="CB216" s="184"/>
      <c r="CC216" s="184"/>
      <c r="CD216" s="186"/>
      <c r="CE216" s="184"/>
      <c r="CF216" s="184"/>
      <c r="CG216" s="184"/>
      <c r="CH216" s="184"/>
      <c r="CI216" s="184"/>
      <c r="CJ216" s="186"/>
      <c r="CK216" s="186"/>
      <c r="CL216" s="184"/>
      <c r="CM216" s="184"/>
    </row>
    <row r="217" spans="1:91" ht="24.6">
      <c r="A217" s="120">
        <v>22</v>
      </c>
      <c r="B217" s="220" t="s">
        <v>932</v>
      </c>
      <c r="C217" s="124" t="s">
        <v>1251</v>
      </c>
      <c r="D217" s="184"/>
      <c r="E217" s="184">
        <v>17300</v>
      </c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>
        <v>107747</v>
      </c>
      <c r="AA217" s="184"/>
      <c r="AB217" s="184"/>
      <c r="AC217" s="184">
        <v>8800</v>
      </c>
      <c r="AD217" s="184"/>
      <c r="AE217" s="184"/>
      <c r="AF217" s="184"/>
      <c r="AG217" s="184"/>
      <c r="AH217" s="184"/>
      <c r="AI217" s="184"/>
      <c r="AJ217" s="184"/>
      <c r="AK217" s="184"/>
      <c r="AL217" s="184"/>
      <c r="AM217" s="184">
        <v>12200</v>
      </c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>
        <v>10300</v>
      </c>
      <c r="BG217" s="184"/>
      <c r="BH217" s="184"/>
      <c r="BI217" s="184"/>
      <c r="BJ217" s="184"/>
      <c r="BK217" s="184"/>
      <c r="BL217" s="184"/>
      <c r="BM217" s="184"/>
      <c r="BN217" s="184"/>
      <c r="BO217" s="184">
        <v>14100</v>
      </c>
      <c r="BP217" s="184"/>
      <c r="BQ217" s="184"/>
      <c r="BR217" s="184"/>
      <c r="BS217" s="184"/>
      <c r="BT217" s="184"/>
      <c r="BU217" s="184"/>
      <c r="BV217" s="184"/>
      <c r="BW217" s="184">
        <v>5900</v>
      </c>
      <c r="BX217" s="184"/>
      <c r="BY217" s="184"/>
      <c r="BZ217" s="184"/>
      <c r="CA217" s="184">
        <v>13000</v>
      </c>
      <c r="CB217" s="184"/>
      <c r="CC217" s="184"/>
      <c r="CD217" s="184"/>
      <c r="CE217" s="184">
        <v>17400</v>
      </c>
      <c r="CF217" s="184"/>
      <c r="CG217" s="184"/>
      <c r="CH217" s="184">
        <v>9800</v>
      </c>
      <c r="CI217" s="184"/>
      <c r="CJ217" s="184"/>
      <c r="CK217" s="184"/>
      <c r="CL217" s="184"/>
      <c r="CM217" s="184"/>
    </row>
    <row r="218" spans="1:91" ht="24.6">
      <c r="A218" s="120">
        <v>22</v>
      </c>
      <c r="B218" s="220" t="s">
        <v>1252</v>
      </c>
      <c r="C218" s="124" t="s">
        <v>1253</v>
      </c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  <c r="BI218" s="184"/>
      <c r="BJ218" s="184"/>
      <c r="BK218" s="184"/>
      <c r="BL218" s="184"/>
      <c r="BM218" s="184"/>
      <c r="BN218" s="184"/>
      <c r="BO218" s="184"/>
      <c r="BP218" s="184"/>
      <c r="BQ218" s="184"/>
      <c r="BR218" s="184"/>
      <c r="BS218" s="184"/>
      <c r="BT218" s="184"/>
      <c r="BU218" s="184"/>
      <c r="BV218" s="184"/>
      <c r="BW218" s="184"/>
      <c r="BX218" s="184"/>
      <c r="BY218" s="184"/>
      <c r="BZ218" s="184"/>
      <c r="CA218" s="184"/>
      <c r="CB218" s="184"/>
      <c r="CC218" s="184"/>
      <c r="CD218" s="184"/>
      <c r="CE218" s="184"/>
      <c r="CF218" s="184"/>
      <c r="CG218" s="184"/>
      <c r="CH218" s="184"/>
      <c r="CI218" s="184"/>
      <c r="CJ218" s="184"/>
      <c r="CK218" s="184"/>
      <c r="CL218" s="184"/>
      <c r="CM218" s="184"/>
    </row>
    <row r="219" spans="1:91" ht="24.6">
      <c r="A219" s="120">
        <v>22</v>
      </c>
      <c r="B219" s="220" t="s">
        <v>1254</v>
      </c>
      <c r="C219" s="124" t="s">
        <v>1255</v>
      </c>
      <c r="D219" s="184">
        <v>284650</v>
      </c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  <c r="BI219" s="184"/>
      <c r="BJ219" s="184"/>
      <c r="BK219" s="184"/>
      <c r="BL219" s="184"/>
      <c r="BM219" s="184"/>
      <c r="BN219" s="184"/>
      <c r="BO219" s="184"/>
      <c r="BP219" s="184"/>
      <c r="BQ219" s="184"/>
      <c r="BR219" s="184"/>
      <c r="BS219" s="184"/>
      <c r="BT219" s="184"/>
      <c r="BU219" s="184"/>
      <c r="BV219" s="184"/>
      <c r="BW219" s="184"/>
      <c r="BX219" s="184"/>
      <c r="BY219" s="184"/>
      <c r="BZ219" s="184"/>
      <c r="CA219" s="184"/>
      <c r="CB219" s="184"/>
      <c r="CC219" s="184"/>
      <c r="CD219" s="184"/>
      <c r="CE219" s="184"/>
      <c r="CF219" s="184"/>
      <c r="CG219" s="184"/>
      <c r="CH219" s="184"/>
      <c r="CI219" s="184"/>
      <c r="CJ219" s="184"/>
      <c r="CK219" s="184"/>
      <c r="CL219" s="184"/>
      <c r="CM219" s="184"/>
    </row>
    <row r="220" spans="1:91" ht="24.6">
      <c r="A220" s="120">
        <v>23</v>
      </c>
      <c r="B220" s="220" t="s">
        <v>933</v>
      </c>
      <c r="C220" s="124" t="s">
        <v>521</v>
      </c>
      <c r="D220" s="184">
        <v>367627</v>
      </c>
      <c r="E220" s="184"/>
      <c r="F220" s="184"/>
      <c r="G220" s="184">
        <v>29400</v>
      </c>
      <c r="H220" s="184">
        <v>18600</v>
      </c>
      <c r="I220" s="184">
        <v>55300</v>
      </c>
      <c r="J220" s="184">
        <v>119900</v>
      </c>
      <c r="K220" s="184">
        <v>57080</v>
      </c>
      <c r="L220" s="184">
        <v>27300</v>
      </c>
      <c r="M220" s="184"/>
      <c r="N220" s="184"/>
      <c r="O220" s="184">
        <v>20130</v>
      </c>
      <c r="P220" s="184">
        <v>263650</v>
      </c>
      <c r="Q220" s="184">
        <v>13300</v>
      </c>
      <c r="R220" s="184">
        <v>20529</v>
      </c>
      <c r="S220" s="184">
        <v>28200</v>
      </c>
      <c r="T220" s="184"/>
      <c r="U220" s="184">
        <v>1600</v>
      </c>
      <c r="V220" s="184">
        <v>55571.5</v>
      </c>
      <c r="W220" s="184"/>
      <c r="X220" s="184">
        <v>500450</v>
      </c>
      <c r="Y220" s="184"/>
      <c r="Z220" s="184"/>
      <c r="AA220" s="184"/>
      <c r="AB220" s="184"/>
      <c r="AC220" s="184"/>
      <c r="AD220" s="184">
        <v>36550</v>
      </c>
      <c r="AE220" s="184"/>
      <c r="AF220" s="184"/>
      <c r="AG220" s="184"/>
      <c r="AH220" s="184">
        <v>57000</v>
      </c>
      <c r="AI220" s="184">
        <v>48380</v>
      </c>
      <c r="AJ220" s="184">
        <v>32416</v>
      </c>
      <c r="AK220" s="184"/>
      <c r="AL220" s="184">
        <v>496172.25</v>
      </c>
      <c r="AM220" s="184">
        <v>6600</v>
      </c>
      <c r="AN220" s="184">
        <v>44700</v>
      </c>
      <c r="AO220" s="184">
        <v>67100</v>
      </c>
      <c r="AP220" s="184"/>
      <c r="AQ220" s="184"/>
      <c r="AR220" s="184">
        <v>29600</v>
      </c>
      <c r="AS220" s="184">
        <v>163950</v>
      </c>
      <c r="AT220" s="184"/>
      <c r="AU220" s="184">
        <v>5500</v>
      </c>
      <c r="AV220" s="184">
        <v>21200</v>
      </c>
      <c r="AW220" s="184"/>
      <c r="AX220" s="184"/>
      <c r="AY220" s="184">
        <v>55400</v>
      </c>
      <c r="AZ220" s="184">
        <v>23900</v>
      </c>
      <c r="BA220" s="184"/>
      <c r="BB220" s="184">
        <v>218900</v>
      </c>
      <c r="BC220" s="184"/>
      <c r="BD220" s="184">
        <v>267550</v>
      </c>
      <c r="BE220" s="184">
        <v>61000</v>
      </c>
      <c r="BF220" s="184">
        <v>5000</v>
      </c>
      <c r="BG220" s="184">
        <v>11800</v>
      </c>
      <c r="BH220" s="184">
        <v>196050</v>
      </c>
      <c r="BI220" s="184">
        <v>31500</v>
      </c>
      <c r="BJ220" s="184"/>
      <c r="BK220" s="184">
        <v>15573</v>
      </c>
      <c r="BL220" s="184">
        <v>44450</v>
      </c>
      <c r="BM220" s="184">
        <v>288998.75</v>
      </c>
      <c r="BN220" s="184">
        <v>18800</v>
      </c>
      <c r="BO220" s="184">
        <v>9350</v>
      </c>
      <c r="BP220" s="184">
        <v>81550</v>
      </c>
      <c r="BQ220" s="184">
        <v>33100</v>
      </c>
      <c r="BR220" s="184"/>
      <c r="BS220" s="184">
        <v>1032001.5</v>
      </c>
      <c r="BT220" s="184"/>
      <c r="BU220" s="184">
        <v>55450</v>
      </c>
      <c r="BV220" s="184">
        <v>136550</v>
      </c>
      <c r="BW220" s="184">
        <v>23300</v>
      </c>
      <c r="BX220" s="184">
        <v>44113.25</v>
      </c>
      <c r="BY220" s="184">
        <v>76284</v>
      </c>
      <c r="BZ220" s="184">
        <v>4200</v>
      </c>
      <c r="CA220" s="184">
        <v>40000</v>
      </c>
      <c r="CB220" s="184">
        <v>29148</v>
      </c>
      <c r="CC220" s="184">
        <v>73563</v>
      </c>
      <c r="CD220" s="184">
        <v>42100.25</v>
      </c>
      <c r="CE220" s="184">
        <v>66478.5</v>
      </c>
      <c r="CF220" s="184">
        <v>340714</v>
      </c>
      <c r="CG220" s="184">
        <v>40600</v>
      </c>
      <c r="CH220" s="184">
        <v>5103</v>
      </c>
      <c r="CI220" s="184"/>
      <c r="CJ220" s="184">
        <v>45900</v>
      </c>
      <c r="CK220" s="184">
        <v>53250</v>
      </c>
      <c r="CL220" s="184">
        <v>2670</v>
      </c>
      <c r="CM220" s="184">
        <v>8752</v>
      </c>
    </row>
    <row r="221" spans="1:91" ht="49.2">
      <c r="A221" s="120">
        <v>23</v>
      </c>
      <c r="B221" s="220" t="s">
        <v>934</v>
      </c>
      <c r="C221" s="124" t="s">
        <v>522</v>
      </c>
      <c r="D221" s="184">
        <v>13550</v>
      </c>
      <c r="E221" s="184"/>
      <c r="F221" s="184"/>
      <c r="G221" s="184">
        <v>1610</v>
      </c>
      <c r="H221" s="184">
        <v>27190</v>
      </c>
      <c r="I221" s="184">
        <v>7090</v>
      </c>
      <c r="J221" s="184"/>
      <c r="K221" s="184">
        <v>20500</v>
      </c>
      <c r="L221" s="184"/>
      <c r="M221" s="184"/>
      <c r="N221" s="184"/>
      <c r="O221" s="184"/>
      <c r="P221" s="184">
        <v>26555.5</v>
      </c>
      <c r="Q221" s="184">
        <v>2320</v>
      </c>
      <c r="R221" s="184"/>
      <c r="S221" s="184"/>
      <c r="T221" s="184"/>
      <c r="U221" s="184"/>
      <c r="V221" s="184">
        <v>6000</v>
      </c>
      <c r="W221" s="184"/>
      <c r="X221" s="184">
        <v>60653</v>
      </c>
      <c r="Y221" s="184"/>
      <c r="Z221" s="184"/>
      <c r="AA221" s="184"/>
      <c r="AB221" s="184"/>
      <c r="AC221" s="184"/>
      <c r="AD221" s="184"/>
      <c r="AE221" s="184"/>
      <c r="AF221" s="184"/>
      <c r="AG221" s="184"/>
      <c r="AH221" s="184"/>
      <c r="AI221" s="184"/>
      <c r="AJ221" s="184"/>
      <c r="AK221" s="184"/>
      <c r="AL221" s="184">
        <v>21610</v>
      </c>
      <c r="AM221" s="184">
        <v>2070</v>
      </c>
      <c r="AN221" s="184">
        <v>3500</v>
      </c>
      <c r="AO221" s="184">
        <v>250</v>
      </c>
      <c r="AP221" s="184"/>
      <c r="AQ221" s="184"/>
      <c r="AR221" s="184">
        <v>120</v>
      </c>
      <c r="AS221" s="184">
        <v>39140</v>
      </c>
      <c r="AT221" s="184">
        <v>8000</v>
      </c>
      <c r="AU221" s="184"/>
      <c r="AV221" s="184">
        <v>5996.5</v>
      </c>
      <c r="AW221" s="184"/>
      <c r="AX221" s="184"/>
      <c r="AY221" s="184">
        <v>600</v>
      </c>
      <c r="AZ221" s="184">
        <v>8000</v>
      </c>
      <c r="BA221" s="184"/>
      <c r="BB221" s="184">
        <v>26120</v>
      </c>
      <c r="BC221" s="184"/>
      <c r="BD221" s="184">
        <v>62840</v>
      </c>
      <c r="BE221" s="184">
        <v>52530</v>
      </c>
      <c r="BF221" s="184">
        <v>850</v>
      </c>
      <c r="BG221" s="184">
        <v>24030</v>
      </c>
      <c r="BH221" s="184">
        <v>12668</v>
      </c>
      <c r="BI221" s="184">
        <v>720</v>
      </c>
      <c r="BJ221" s="184">
        <v>1120</v>
      </c>
      <c r="BK221" s="184">
        <v>530</v>
      </c>
      <c r="BL221" s="184">
        <v>4940</v>
      </c>
      <c r="BM221" s="184">
        <v>26541</v>
      </c>
      <c r="BN221" s="184">
        <v>3000</v>
      </c>
      <c r="BO221" s="184">
        <v>2680</v>
      </c>
      <c r="BP221" s="184">
        <v>9584</v>
      </c>
      <c r="BQ221" s="184">
        <v>64950</v>
      </c>
      <c r="BR221" s="184">
        <v>8000</v>
      </c>
      <c r="BS221" s="184">
        <v>974042</v>
      </c>
      <c r="BT221" s="184"/>
      <c r="BU221" s="184"/>
      <c r="BV221" s="184">
        <v>94170</v>
      </c>
      <c r="BW221" s="184">
        <v>23578</v>
      </c>
      <c r="BX221" s="184">
        <v>6924</v>
      </c>
      <c r="BY221" s="184">
        <v>64250</v>
      </c>
      <c r="BZ221" s="184"/>
      <c r="CA221" s="184"/>
      <c r="CB221" s="184"/>
      <c r="CC221" s="184">
        <v>11170</v>
      </c>
      <c r="CD221" s="184">
        <v>4000</v>
      </c>
      <c r="CE221" s="184">
        <v>10500</v>
      </c>
      <c r="CF221" s="184">
        <v>237844</v>
      </c>
      <c r="CG221" s="184"/>
      <c r="CH221" s="184"/>
      <c r="CI221" s="184">
        <v>5130</v>
      </c>
      <c r="CJ221" s="184">
        <v>19450</v>
      </c>
      <c r="CK221" s="184">
        <v>8000</v>
      </c>
      <c r="CL221" s="184"/>
      <c r="CM221" s="184"/>
    </row>
    <row r="222" spans="1:91" ht="49.2">
      <c r="A222" s="120">
        <v>23</v>
      </c>
      <c r="B222" s="220" t="s">
        <v>935</v>
      </c>
      <c r="C222" s="124" t="s">
        <v>523</v>
      </c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  <c r="BI222" s="184"/>
      <c r="BJ222" s="184"/>
      <c r="BK222" s="184"/>
      <c r="BL222" s="184"/>
      <c r="BM222" s="184"/>
      <c r="BN222" s="184"/>
      <c r="BO222" s="184"/>
      <c r="BP222" s="184"/>
      <c r="BQ222" s="184"/>
      <c r="BR222" s="184"/>
      <c r="BS222" s="184">
        <v>60907.82</v>
      </c>
      <c r="BT222" s="184"/>
      <c r="BU222" s="184"/>
      <c r="BV222" s="184"/>
      <c r="BW222" s="184"/>
      <c r="BX222" s="184"/>
      <c r="BY222" s="184"/>
      <c r="BZ222" s="184"/>
      <c r="CA222" s="184"/>
      <c r="CB222" s="184"/>
      <c r="CC222" s="184"/>
      <c r="CD222" s="184"/>
      <c r="CE222" s="184"/>
      <c r="CF222" s="184"/>
      <c r="CG222" s="184"/>
      <c r="CH222" s="184"/>
      <c r="CI222" s="184"/>
      <c r="CJ222" s="184"/>
      <c r="CK222" s="184"/>
      <c r="CL222" s="184"/>
      <c r="CM222" s="184"/>
    </row>
    <row r="223" spans="1:91" ht="49.2">
      <c r="A223" s="120">
        <v>23</v>
      </c>
      <c r="B223" s="220" t="s">
        <v>936</v>
      </c>
      <c r="C223" s="127" t="s">
        <v>1256</v>
      </c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>
        <v>6837</v>
      </c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  <c r="BI223" s="184"/>
      <c r="BJ223" s="184"/>
      <c r="BK223" s="184"/>
      <c r="BL223" s="184"/>
      <c r="BM223" s="184"/>
      <c r="BN223" s="184"/>
      <c r="BO223" s="184"/>
      <c r="BP223" s="184"/>
      <c r="BQ223" s="184"/>
      <c r="BR223" s="184"/>
      <c r="BS223" s="184"/>
      <c r="BT223" s="184"/>
      <c r="BU223" s="184"/>
      <c r="BV223" s="184"/>
      <c r="BW223" s="184"/>
      <c r="BX223" s="184"/>
      <c r="BY223" s="184"/>
      <c r="BZ223" s="184"/>
      <c r="CA223" s="184"/>
      <c r="CB223" s="184"/>
      <c r="CC223" s="184"/>
      <c r="CD223" s="184"/>
      <c r="CE223" s="184"/>
      <c r="CF223" s="184"/>
      <c r="CG223" s="184"/>
      <c r="CH223" s="184"/>
      <c r="CI223" s="184"/>
      <c r="CJ223" s="184"/>
      <c r="CK223" s="184"/>
      <c r="CL223" s="184"/>
      <c r="CM223" s="184"/>
    </row>
    <row r="224" spans="1:91" ht="49.2">
      <c r="A224" s="120">
        <v>23</v>
      </c>
      <c r="B224" s="220" t="s">
        <v>937</v>
      </c>
      <c r="C224" s="127" t="s">
        <v>1257</v>
      </c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/>
      <c r="BK224" s="184"/>
      <c r="BL224" s="184"/>
      <c r="BM224" s="184"/>
      <c r="BN224" s="184"/>
      <c r="BO224" s="184"/>
      <c r="BP224" s="184"/>
      <c r="BQ224" s="184"/>
      <c r="BR224" s="184"/>
      <c r="BS224" s="184">
        <v>14866</v>
      </c>
      <c r="BT224" s="184"/>
      <c r="BU224" s="184"/>
      <c r="BV224" s="184"/>
      <c r="BW224" s="184"/>
      <c r="BX224" s="184"/>
      <c r="BY224" s="184"/>
      <c r="BZ224" s="184"/>
      <c r="CA224" s="184"/>
      <c r="CB224" s="184"/>
      <c r="CC224" s="184"/>
      <c r="CD224" s="184"/>
      <c r="CE224" s="184"/>
      <c r="CF224" s="184"/>
      <c r="CG224" s="184"/>
      <c r="CH224" s="184"/>
      <c r="CI224" s="184"/>
      <c r="CJ224" s="184"/>
      <c r="CK224" s="184"/>
      <c r="CL224" s="184"/>
      <c r="CM224" s="184"/>
    </row>
    <row r="225" spans="1:91" ht="49.2">
      <c r="A225" s="120">
        <v>23</v>
      </c>
      <c r="B225" s="220" t="s">
        <v>938</v>
      </c>
      <c r="C225" s="127" t="s">
        <v>524</v>
      </c>
      <c r="D225" s="184"/>
      <c r="E225" s="184"/>
      <c r="F225" s="184"/>
      <c r="G225" s="184"/>
      <c r="H225" s="184"/>
      <c r="I225" s="184"/>
      <c r="J225" s="184"/>
      <c r="K225" s="184"/>
      <c r="L225" s="184">
        <v>29270</v>
      </c>
      <c r="M225" s="184"/>
      <c r="N225" s="184"/>
      <c r="O225" s="184">
        <v>1045</v>
      </c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  <c r="BI225" s="184"/>
      <c r="BJ225" s="184"/>
      <c r="BK225" s="184"/>
      <c r="BL225" s="184"/>
      <c r="BM225" s="184"/>
      <c r="BN225" s="184"/>
      <c r="BO225" s="184"/>
      <c r="BP225" s="184"/>
      <c r="BQ225" s="184"/>
      <c r="BR225" s="184"/>
      <c r="BS225" s="186"/>
      <c r="BT225" s="186"/>
      <c r="BU225" s="186"/>
      <c r="BV225" s="186"/>
      <c r="BW225" s="186"/>
      <c r="BX225" s="186"/>
      <c r="BY225" s="186"/>
      <c r="BZ225" s="186"/>
      <c r="CA225" s="186"/>
      <c r="CB225" s="186"/>
      <c r="CC225" s="186"/>
      <c r="CD225" s="186"/>
      <c r="CE225" s="186"/>
      <c r="CF225" s="186"/>
      <c r="CG225" s="186"/>
      <c r="CH225" s="186"/>
      <c r="CI225" s="186"/>
      <c r="CJ225" s="186"/>
      <c r="CK225" s="186"/>
      <c r="CL225" s="186"/>
      <c r="CM225" s="186">
        <v>1817</v>
      </c>
    </row>
    <row r="226" spans="1:91" ht="24.6">
      <c r="A226" s="120">
        <v>23</v>
      </c>
      <c r="B226" s="220" t="s">
        <v>939</v>
      </c>
      <c r="C226" s="127" t="s">
        <v>525</v>
      </c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184"/>
      <c r="AX226" s="184"/>
      <c r="AY226" s="184"/>
      <c r="AZ226" s="184"/>
      <c r="BA226" s="184"/>
      <c r="BB226" s="184"/>
      <c r="BC226" s="184"/>
      <c r="BD226" s="184"/>
      <c r="BE226" s="184"/>
      <c r="BF226" s="184"/>
      <c r="BG226" s="184"/>
      <c r="BH226" s="184"/>
      <c r="BI226" s="184"/>
      <c r="BJ226" s="184"/>
      <c r="BK226" s="184"/>
      <c r="BL226" s="184"/>
      <c r="BM226" s="184"/>
      <c r="BN226" s="184"/>
      <c r="BO226" s="184"/>
      <c r="BP226" s="184"/>
      <c r="BQ226" s="184"/>
      <c r="BR226" s="184"/>
      <c r="BS226" s="184"/>
      <c r="BT226" s="184"/>
      <c r="BU226" s="184"/>
      <c r="BV226" s="184"/>
      <c r="BW226" s="184"/>
      <c r="BX226" s="184"/>
      <c r="BY226" s="186"/>
      <c r="BZ226" s="186"/>
      <c r="CA226" s="184"/>
      <c r="CB226" s="184"/>
      <c r="CC226" s="184"/>
      <c r="CD226" s="186"/>
      <c r="CE226" s="186"/>
      <c r="CF226" s="186"/>
      <c r="CG226" s="186"/>
      <c r="CH226" s="184"/>
      <c r="CI226" s="186"/>
      <c r="CJ226" s="186"/>
      <c r="CK226" s="186"/>
      <c r="CL226" s="184"/>
      <c r="CM226" s="184"/>
    </row>
    <row r="227" spans="1:91" ht="24.6">
      <c r="A227" s="120">
        <v>23</v>
      </c>
      <c r="B227" s="220" t="s">
        <v>940</v>
      </c>
      <c r="C227" s="127" t="s">
        <v>526</v>
      </c>
      <c r="D227" s="184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>
        <v>35899.29</v>
      </c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  <c r="BI227" s="184"/>
      <c r="BJ227" s="184"/>
      <c r="BK227" s="184"/>
      <c r="BL227" s="184"/>
      <c r="BM227" s="184"/>
      <c r="BN227" s="184"/>
      <c r="BO227" s="184"/>
      <c r="BP227" s="184"/>
      <c r="BQ227" s="184"/>
      <c r="BR227" s="184"/>
      <c r="BS227" s="186">
        <v>72971.399999999994</v>
      </c>
      <c r="BT227" s="186"/>
      <c r="BU227" s="186"/>
      <c r="BV227" s="186"/>
      <c r="BW227" s="186"/>
      <c r="BX227" s="186"/>
      <c r="BY227" s="186"/>
      <c r="BZ227" s="186"/>
      <c r="CA227" s="186"/>
      <c r="CB227" s="186"/>
      <c r="CC227" s="186"/>
      <c r="CD227" s="186"/>
      <c r="CE227" s="186"/>
      <c r="CF227" s="186"/>
      <c r="CG227" s="184"/>
      <c r="CH227" s="184"/>
      <c r="CI227" s="184"/>
      <c r="CJ227" s="186"/>
      <c r="CK227" s="184"/>
      <c r="CL227" s="184"/>
      <c r="CM227" s="186"/>
    </row>
    <row r="228" spans="1:91" ht="24.6">
      <c r="A228" s="120">
        <v>23</v>
      </c>
      <c r="B228" s="220" t="s">
        <v>941</v>
      </c>
      <c r="C228" s="127" t="s">
        <v>527</v>
      </c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  <c r="BI228" s="184"/>
      <c r="BJ228" s="184"/>
      <c r="BK228" s="184"/>
      <c r="BL228" s="184"/>
      <c r="BM228" s="184"/>
      <c r="BN228" s="184"/>
      <c r="BO228" s="184"/>
      <c r="BP228" s="184"/>
      <c r="BQ228" s="184"/>
      <c r="BR228" s="184"/>
      <c r="BS228" s="184"/>
      <c r="BT228" s="184"/>
      <c r="BU228" s="186"/>
      <c r="BV228" s="184"/>
      <c r="BW228" s="184"/>
      <c r="BX228" s="184"/>
      <c r="BY228" s="184"/>
      <c r="BZ228" s="184"/>
      <c r="CA228" s="184"/>
      <c r="CB228" s="184"/>
      <c r="CC228" s="186"/>
      <c r="CD228" s="184"/>
      <c r="CE228" s="184"/>
      <c r="CF228" s="186"/>
      <c r="CG228" s="184"/>
      <c r="CH228" s="186"/>
      <c r="CI228" s="184"/>
      <c r="CJ228" s="184"/>
      <c r="CK228" s="184"/>
      <c r="CL228" s="184"/>
      <c r="CM228" s="186"/>
    </row>
    <row r="229" spans="1:91" ht="24.6">
      <c r="A229" s="120">
        <v>23</v>
      </c>
      <c r="B229" s="220" t="s">
        <v>942</v>
      </c>
      <c r="C229" s="127" t="s">
        <v>521</v>
      </c>
      <c r="D229" s="184">
        <v>14900</v>
      </c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>
        <v>64900</v>
      </c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>
        <v>52000</v>
      </c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>
        <v>52400</v>
      </c>
      <c r="BC229" s="184"/>
      <c r="BD229" s="184">
        <v>47700</v>
      </c>
      <c r="BE229" s="184"/>
      <c r="BF229" s="184"/>
      <c r="BG229" s="184"/>
      <c r="BH229" s="184">
        <v>27400</v>
      </c>
      <c r="BI229" s="184"/>
      <c r="BJ229" s="184"/>
      <c r="BK229" s="184"/>
      <c r="BL229" s="184"/>
      <c r="BM229" s="184"/>
      <c r="BN229" s="184"/>
      <c r="BO229" s="184"/>
      <c r="BP229" s="184"/>
      <c r="BQ229" s="184"/>
      <c r="BR229" s="184"/>
      <c r="BS229" s="186"/>
      <c r="BT229" s="186">
        <v>6600</v>
      </c>
      <c r="BU229" s="184"/>
      <c r="BV229" s="186"/>
      <c r="BW229" s="184"/>
      <c r="BX229" s="186"/>
      <c r="BY229" s="186"/>
      <c r="BZ229" s="186"/>
      <c r="CA229" s="184">
        <v>6581.25</v>
      </c>
      <c r="CB229" s="186"/>
      <c r="CC229" s="186"/>
      <c r="CD229" s="186"/>
      <c r="CE229" s="186"/>
      <c r="CF229" s="186"/>
      <c r="CG229" s="186"/>
      <c r="CH229" s="186"/>
      <c r="CI229" s="184"/>
      <c r="CJ229" s="186"/>
      <c r="CK229" s="186"/>
      <c r="CL229" s="186"/>
      <c r="CM229" s="186"/>
    </row>
    <row r="230" spans="1:91" ht="49.2">
      <c r="A230" s="120">
        <v>23</v>
      </c>
      <c r="B230" s="220" t="s">
        <v>943</v>
      </c>
      <c r="C230" s="127" t="s">
        <v>1258</v>
      </c>
      <c r="D230" s="184">
        <v>7380</v>
      </c>
      <c r="E230" s="184"/>
      <c r="F230" s="184"/>
      <c r="G230" s="184"/>
      <c r="H230" s="184"/>
      <c r="I230" s="184"/>
      <c r="J230" s="184">
        <v>167802</v>
      </c>
      <c r="K230" s="184"/>
      <c r="L230" s="184"/>
      <c r="M230" s="184"/>
      <c r="N230" s="184"/>
      <c r="O230" s="184"/>
      <c r="P230" s="184">
        <v>730</v>
      </c>
      <c r="Q230" s="184"/>
      <c r="R230" s="184"/>
      <c r="S230" s="184"/>
      <c r="T230" s="184"/>
      <c r="U230" s="184"/>
      <c r="V230" s="184"/>
      <c r="W230" s="184"/>
      <c r="X230" s="184">
        <v>13160</v>
      </c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>
        <v>66946</v>
      </c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>
        <v>48007.5</v>
      </c>
      <c r="BE230" s="184"/>
      <c r="BF230" s="184"/>
      <c r="BG230" s="184"/>
      <c r="BH230" s="184"/>
      <c r="BI230" s="184"/>
      <c r="BJ230" s="184"/>
      <c r="BK230" s="184"/>
      <c r="BL230" s="184"/>
      <c r="BM230" s="184"/>
      <c r="BN230" s="184"/>
      <c r="BO230" s="184"/>
      <c r="BP230" s="184"/>
      <c r="BQ230" s="184"/>
      <c r="BR230" s="184"/>
      <c r="BS230" s="186">
        <v>69889</v>
      </c>
      <c r="BT230" s="186"/>
      <c r="BU230" s="186"/>
      <c r="BV230" s="186"/>
      <c r="BW230" s="186"/>
      <c r="BX230" s="186"/>
      <c r="BY230" s="186"/>
      <c r="BZ230" s="186"/>
      <c r="CA230" s="186"/>
      <c r="CB230" s="186"/>
      <c r="CC230" s="186"/>
      <c r="CD230" s="186"/>
      <c r="CE230" s="186"/>
      <c r="CF230" s="186"/>
      <c r="CG230" s="186"/>
      <c r="CH230" s="186"/>
      <c r="CI230" s="186"/>
      <c r="CJ230" s="186"/>
      <c r="CK230" s="186"/>
      <c r="CL230" s="186"/>
      <c r="CM230" s="186"/>
    </row>
    <row r="231" spans="1:91" ht="49.2">
      <c r="A231" s="120">
        <v>23</v>
      </c>
      <c r="B231" s="220" t="s">
        <v>944</v>
      </c>
      <c r="C231" s="127" t="s">
        <v>1259</v>
      </c>
      <c r="D231" s="184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  <c r="BI231" s="184"/>
      <c r="BJ231" s="184"/>
      <c r="BK231" s="184"/>
      <c r="BL231" s="184"/>
      <c r="BM231" s="184"/>
      <c r="BN231" s="184"/>
      <c r="BO231" s="184"/>
      <c r="BP231" s="184"/>
      <c r="BQ231" s="184"/>
      <c r="BR231" s="184"/>
      <c r="BS231" s="186"/>
      <c r="BT231" s="186"/>
      <c r="BU231" s="186"/>
      <c r="BV231" s="186"/>
      <c r="BW231" s="186"/>
      <c r="BX231" s="186"/>
      <c r="BY231" s="184"/>
      <c r="BZ231" s="184"/>
      <c r="CA231" s="186"/>
      <c r="CB231" s="184"/>
      <c r="CC231" s="184"/>
      <c r="CD231" s="186"/>
      <c r="CE231" s="186"/>
      <c r="CF231" s="186"/>
      <c r="CG231" s="186"/>
      <c r="CH231" s="186"/>
      <c r="CI231" s="184"/>
      <c r="CJ231" s="186"/>
      <c r="CK231" s="184"/>
      <c r="CL231" s="186"/>
      <c r="CM231" s="186"/>
    </row>
    <row r="232" spans="1:91" ht="49.2">
      <c r="A232" s="120">
        <v>23</v>
      </c>
      <c r="B232" s="220" t="s">
        <v>945</v>
      </c>
      <c r="C232" s="127" t="s">
        <v>1260</v>
      </c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  <c r="BI232" s="184"/>
      <c r="BJ232" s="184"/>
      <c r="BK232" s="184"/>
      <c r="BL232" s="184"/>
      <c r="BM232" s="184"/>
      <c r="BN232" s="184"/>
      <c r="BO232" s="184"/>
      <c r="BP232" s="184"/>
      <c r="BQ232" s="184"/>
      <c r="BR232" s="184"/>
      <c r="BS232" s="184"/>
      <c r="BT232" s="186"/>
      <c r="BU232" s="186"/>
      <c r="BV232" s="186"/>
      <c r="BW232" s="186"/>
      <c r="BX232" s="184"/>
      <c r="BY232" s="186"/>
      <c r="BZ232" s="186"/>
      <c r="CA232" s="186"/>
      <c r="CB232" s="184"/>
      <c r="CC232" s="186"/>
      <c r="CD232" s="184"/>
      <c r="CE232" s="184"/>
      <c r="CF232" s="184"/>
      <c r="CG232" s="184"/>
      <c r="CH232" s="186"/>
      <c r="CI232" s="186"/>
      <c r="CJ232" s="186"/>
      <c r="CK232" s="186"/>
      <c r="CL232" s="184"/>
      <c r="CM232" s="186"/>
    </row>
    <row r="233" spans="1:91" ht="49.2">
      <c r="A233" s="120">
        <v>23</v>
      </c>
      <c r="B233" s="220" t="s">
        <v>946</v>
      </c>
      <c r="C233" s="127" t="s">
        <v>1261</v>
      </c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  <c r="BI233" s="184"/>
      <c r="BJ233" s="184"/>
      <c r="BK233" s="184"/>
      <c r="BL233" s="184"/>
      <c r="BM233" s="184"/>
      <c r="BN233" s="184"/>
      <c r="BO233" s="184"/>
      <c r="BP233" s="184"/>
      <c r="BQ233" s="184"/>
      <c r="BR233" s="184"/>
      <c r="BS233" s="184">
        <v>8400</v>
      </c>
      <c r="BT233" s="184"/>
      <c r="BU233" s="184"/>
      <c r="BV233" s="184"/>
      <c r="BW233" s="186"/>
      <c r="BX233" s="184"/>
      <c r="BY233" s="184"/>
      <c r="BZ233" s="184"/>
      <c r="CA233" s="184"/>
      <c r="CB233" s="184"/>
      <c r="CC233" s="184"/>
      <c r="CD233" s="184"/>
      <c r="CE233" s="184"/>
      <c r="CF233" s="184"/>
      <c r="CG233" s="184"/>
      <c r="CH233" s="184"/>
      <c r="CI233" s="184"/>
      <c r="CJ233" s="184"/>
      <c r="CK233" s="184"/>
      <c r="CL233" s="184"/>
      <c r="CM233" s="184"/>
    </row>
    <row r="234" spans="1:91" ht="24.6">
      <c r="A234" s="120">
        <v>24</v>
      </c>
      <c r="B234" s="220" t="s">
        <v>947</v>
      </c>
      <c r="C234" s="127" t="s">
        <v>1262</v>
      </c>
      <c r="D234" s="184"/>
      <c r="E234" s="184"/>
      <c r="F234" s="184">
        <v>160000</v>
      </c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  <c r="BI234" s="184"/>
      <c r="BJ234" s="184"/>
      <c r="BK234" s="184"/>
      <c r="BL234" s="184"/>
      <c r="BM234" s="184"/>
      <c r="BN234" s="184"/>
      <c r="BO234" s="184"/>
      <c r="BP234" s="184"/>
      <c r="BQ234" s="184"/>
      <c r="BR234" s="184"/>
      <c r="BS234" s="186"/>
      <c r="BT234" s="184"/>
      <c r="BU234" s="184"/>
      <c r="BV234" s="184"/>
      <c r="BW234" s="184"/>
      <c r="BX234" s="184"/>
      <c r="BY234" s="184"/>
      <c r="BZ234" s="184"/>
      <c r="CA234" s="186"/>
      <c r="CB234" s="184"/>
      <c r="CC234" s="184"/>
      <c r="CD234" s="184"/>
      <c r="CE234" s="184"/>
      <c r="CF234" s="184"/>
      <c r="CG234" s="186"/>
      <c r="CH234" s="184"/>
      <c r="CI234" s="184"/>
      <c r="CJ234" s="184"/>
      <c r="CK234" s="184"/>
      <c r="CL234" s="184"/>
      <c r="CM234" s="184"/>
    </row>
    <row r="235" spans="1:91" ht="24.6">
      <c r="A235" s="120">
        <v>24</v>
      </c>
      <c r="B235" s="220" t="s">
        <v>948</v>
      </c>
      <c r="C235" s="127" t="s">
        <v>1263</v>
      </c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  <c r="BI235" s="184"/>
      <c r="BJ235" s="184"/>
      <c r="BK235" s="184"/>
      <c r="BL235" s="184"/>
      <c r="BM235" s="184"/>
      <c r="BN235" s="184"/>
      <c r="BO235" s="184"/>
      <c r="BP235" s="184"/>
      <c r="BQ235" s="184"/>
      <c r="BR235" s="184"/>
      <c r="BS235" s="184"/>
      <c r="BT235" s="184"/>
      <c r="BU235" s="186"/>
      <c r="BV235" s="184"/>
      <c r="BW235" s="184"/>
      <c r="BX235" s="184"/>
      <c r="BY235" s="186"/>
      <c r="BZ235" s="184"/>
      <c r="CA235" s="184"/>
      <c r="CB235" s="184"/>
      <c r="CC235" s="184"/>
      <c r="CD235" s="184"/>
      <c r="CE235" s="184"/>
      <c r="CF235" s="186"/>
      <c r="CG235" s="184"/>
      <c r="CH235" s="184"/>
      <c r="CI235" s="184"/>
      <c r="CJ235" s="184"/>
      <c r="CK235" s="184"/>
      <c r="CL235" s="184"/>
      <c r="CM235" s="184"/>
    </row>
    <row r="236" spans="1:91" ht="49.2">
      <c r="A236" s="120">
        <v>24</v>
      </c>
      <c r="B236" s="220" t="s">
        <v>949</v>
      </c>
      <c r="C236" s="127" t="s">
        <v>528</v>
      </c>
      <c r="D236" s="184">
        <v>50900</v>
      </c>
      <c r="E236" s="184">
        <v>4500</v>
      </c>
      <c r="F236" s="184">
        <v>15584</v>
      </c>
      <c r="G236" s="184">
        <v>24035</v>
      </c>
      <c r="H236" s="184">
        <v>10402</v>
      </c>
      <c r="I236" s="184">
        <v>67000</v>
      </c>
      <c r="J236" s="184">
        <v>87000</v>
      </c>
      <c r="K236" s="184">
        <v>20300</v>
      </c>
      <c r="L236" s="184">
        <v>12076</v>
      </c>
      <c r="M236" s="184">
        <v>392</v>
      </c>
      <c r="N236" s="184">
        <v>101900</v>
      </c>
      <c r="O236" s="184">
        <v>65000</v>
      </c>
      <c r="P236" s="184">
        <v>638076</v>
      </c>
      <c r="Q236" s="184">
        <v>121239.83</v>
      </c>
      <c r="R236" s="184">
        <v>6412</v>
      </c>
      <c r="S236" s="184">
        <v>34992.32</v>
      </c>
      <c r="T236" s="184">
        <v>3000</v>
      </c>
      <c r="U236" s="184">
        <v>59712</v>
      </c>
      <c r="V236" s="184">
        <v>30225</v>
      </c>
      <c r="W236" s="184"/>
      <c r="X236" s="184">
        <v>610069.31000000006</v>
      </c>
      <c r="Y236" s="184">
        <v>83106.399999999994</v>
      </c>
      <c r="Z236" s="184">
        <v>75500</v>
      </c>
      <c r="AA236" s="184">
        <v>34975.68</v>
      </c>
      <c r="AB236" s="184"/>
      <c r="AC236" s="184">
        <v>15746</v>
      </c>
      <c r="AD236" s="184">
        <v>95489.2</v>
      </c>
      <c r="AE236" s="184">
        <v>70980</v>
      </c>
      <c r="AF236" s="184"/>
      <c r="AG236" s="184">
        <v>6000</v>
      </c>
      <c r="AH236" s="184">
        <v>12550</v>
      </c>
      <c r="AI236" s="184">
        <v>29250</v>
      </c>
      <c r="AJ236" s="184">
        <v>22010</v>
      </c>
      <c r="AK236" s="184">
        <v>323469.84000000003</v>
      </c>
      <c r="AL236" s="184">
        <v>2227887.09</v>
      </c>
      <c r="AM236" s="184">
        <v>19490</v>
      </c>
      <c r="AN236" s="184">
        <v>35334</v>
      </c>
      <c r="AO236" s="184">
        <v>91345.5</v>
      </c>
      <c r="AP236" s="184">
        <v>348588.51</v>
      </c>
      <c r="AQ236" s="184">
        <v>68900</v>
      </c>
      <c r="AR236" s="184">
        <v>9124</v>
      </c>
      <c r="AS236" s="184"/>
      <c r="AT236" s="184">
        <v>51143</v>
      </c>
      <c r="AU236" s="184">
        <v>29259</v>
      </c>
      <c r="AV236" s="184">
        <v>33869</v>
      </c>
      <c r="AW236" s="184">
        <v>2880</v>
      </c>
      <c r="AX236" s="184">
        <v>4230</v>
      </c>
      <c r="AY236" s="184">
        <v>96434</v>
      </c>
      <c r="AZ236" s="184">
        <v>9686</v>
      </c>
      <c r="BA236" s="184">
        <v>3840</v>
      </c>
      <c r="BB236" s="184">
        <v>712494.9</v>
      </c>
      <c r="BC236" s="184">
        <v>21241</v>
      </c>
      <c r="BD236" s="184">
        <v>1292043.8899999999</v>
      </c>
      <c r="BE236" s="184">
        <v>2500</v>
      </c>
      <c r="BF236" s="184">
        <v>9000</v>
      </c>
      <c r="BG236" s="184">
        <v>37942</v>
      </c>
      <c r="BH236" s="184">
        <v>227250.86</v>
      </c>
      <c r="BI236" s="184">
        <v>4000</v>
      </c>
      <c r="BJ236" s="184"/>
      <c r="BK236" s="184"/>
      <c r="BL236" s="184">
        <v>25852</v>
      </c>
      <c r="BM236" s="184">
        <v>286778</v>
      </c>
      <c r="BN236" s="184">
        <v>53091</v>
      </c>
      <c r="BO236" s="184">
        <v>114948.21</v>
      </c>
      <c r="BP236" s="184">
        <v>67466</v>
      </c>
      <c r="BQ236" s="184">
        <v>29090</v>
      </c>
      <c r="BR236" s="184">
        <v>110711.19</v>
      </c>
      <c r="BS236" s="186">
        <v>1873351.45</v>
      </c>
      <c r="BT236" s="186">
        <v>20815</v>
      </c>
      <c r="BU236" s="186">
        <v>23168</v>
      </c>
      <c r="BV236" s="186">
        <v>483149.26</v>
      </c>
      <c r="BW236" s="184">
        <v>32600</v>
      </c>
      <c r="BX236" s="186">
        <v>18719.259999999998</v>
      </c>
      <c r="BY236" s="186">
        <v>130901</v>
      </c>
      <c r="BZ236" s="186">
        <v>58640</v>
      </c>
      <c r="CA236" s="186">
        <v>20889</v>
      </c>
      <c r="CB236" s="186">
        <v>55321.68</v>
      </c>
      <c r="CC236" s="186"/>
      <c r="CD236" s="184">
        <v>22332</v>
      </c>
      <c r="CE236" s="184">
        <v>26470</v>
      </c>
      <c r="CF236" s="184">
        <v>177265.72</v>
      </c>
      <c r="CG236" s="184">
        <v>31264</v>
      </c>
      <c r="CH236" s="184">
        <v>38020</v>
      </c>
      <c r="CI236" s="184">
        <v>888</v>
      </c>
      <c r="CJ236" s="186"/>
      <c r="CK236" s="184">
        <v>149595.92000000001</v>
      </c>
      <c r="CL236" s="186">
        <v>128250</v>
      </c>
      <c r="CM236" s="184">
        <v>17478.150000000001</v>
      </c>
    </row>
    <row r="237" spans="1:91" ht="49.2">
      <c r="A237" s="120">
        <v>24</v>
      </c>
      <c r="B237" s="220" t="s">
        <v>950</v>
      </c>
      <c r="C237" s="141" t="s">
        <v>1264</v>
      </c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  <c r="BI237" s="184"/>
      <c r="BJ237" s="184"/>
      <c r="BK237" s="184"/>
      <c r="BL237" s="184"/>
      <c r="BM237" s="184"/>
      <c r="BN237" s="184"/>
      <c r="BO237" s="184"/>
      <c r="BP237" s="184"/>
      <c r="BQ237" s="184"/>
      <c r="BR237" s="184"/>
      <c r="BS237" s="184"/>
      <c r="BT237" s="184"/>
      <c r="BU237" s="184"/>
      <c r="BV237" s="186"/>
      <c r="BW237" s="184"/>
      <c r="BX237" s="184"/>
      <c r="BY237" s="184"/>
      <c r="BZ237" s="184"/>
      <c r="CA237" s="184"/>
      <c r="CB237" s="184"/>
      <c r="CC237" s="184"/>
      <c r="CD237" s="184"/>
      <c r="CE237" s="184"/>
      <c r="CF237" s="184"/>
      <c r="CG237" s="184"/>
      <c r="CH237" s="184"/>
      <c r="CI237" s="184"/>
      <c r="CJ237" s="184"/>
      <c r="CK237" s="184"/>
      <c r="CL237" s="184"/>
      <c r="CM237" s="184"/>
    </row>
    <row r="238" spans="1:91" ht="49.2">
      <c r="A238" s="120">
        <v>24</v>
      </c>
      <c r="B238" s="220" t="s">
        <v>951</v>
      </c>
      <c r="C238" s="141" t="s">
        <v>1265</v>
      </c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/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>
        <v>12500</v>
      </c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>
        <v>20900</v>
      </c>
      <c r="BF238" s="184"/>
      <c r="BG238" s="184"/>
      <c r="BH238" s="184"/>
      <c r="BI238" s="184"/>
      <c r="BJ238" s="184"/>
      <c r="BK238" s="184"/>
      <c r="BL238" s="184"/>
      <c r="BM238" s="184"/>
      <c r="BN238" s="184"/>
      <c r="BO238" s="184"/>
      <c r="BP238" s="184"/>
      <c r="BQ238" s="184"/>
      <c r="BR238" s="184"/>
      <c r="BS238" s="184"/>
      <c r="BT238" s="184"/>
      <c r="BU238" s="184"/>
      <c r="BV238" s="184"/>
      <c r="BW238" s="184"/>
      <c r="BX238" s="184"/>
      <c r="BY238" s="184"/>
      <c r="BZ238" s="184"/>
      <c r="CA238" s="184"/>
      <c r="CB238" s="184"/>
      <c r="CC238" s="184"/>
      <c r="CD238" s="184"/>
      <c r="CE238" s="184"/>
      <c r="CF238" s="184"/>
      <c r="CG238" s="184"/>
      <c r="CH238" s="184"/>
      <c r="CI238" s="184"/>
      <c r="CJ238" s="184"/>
      <c r="CK238" s="184"/>
      <c r="CL238" s="184"/>
      <c r="CM238" s="184"/>
    </row>
    <row r="239" spans="1:91" ht="24.6">
      <c r="A239" s="120">
        <v>24</v>
      </c>
      <c r="B239" s="220" t="s">
        <v>952</v>
      </c>
      <c r="C239" s="141" t="s">
        <v>1266</v>
      </c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  <c r="BI239" s="184"/>
      <c r="BJ239" s="184"/>
      <c r="BK239" s="184"/>
      <c r="BL239" s="184"/>
      <c r="BM239" s="184"/>
      <c r="BN239" s="184"/>
      <c r="BO239" s="184"/>
      <c r="BP239" s="184"/>
      <c r="BQ239" s="184"/>
      <c r="BR239" s="184"/>
      <c r="BS239" s="186"/>
      <c r="BT239" s="186"/>
      <c r="BU239" s="184"/>
      <c r="BV239" s="186"/>
      <c r="BW239" s="184"/>
      <c r="BX239" s="184"/>
      <c r="BY239" s="186"/>
      <c r="BZ239" s="186"/>
      <c r="CA239" s="184"/>
      <c r="CB239" s="184"/>
      <c r="CC239" s="184"/>
      <c r="CD239" s="186"/>
      <c r="CE239" s="184"/>
      <c r="CF239" s="186"/>
      <c r="CG239" s="184"/>
      <c r="CH239" s="184"/>
      <c r="CI239" s="184"/>
      <c r="CJ239" s="184"/>
      <c r="CK239" s="186"/>
      <c r="CL239" s="186"/>
      <c r="CM239" s="186"/>
    </row>
    <row r="240" spans="1:91" ht="24.6">
      <c r="A240" s="120">
        <v>24</v>
      </c>
      <c r="B240" s="220" t="s">
        <v>953</v>
      </c>
      <c r="C240" s="141" t="s">
        <v>1267</v>
      </c>
      <c r="D240" s="184">
        <v>11440</v>
      </c>
      <c r="E240" s="184">
        <v>4400</v>
      </c>
      <c r="F240" s="184">
        <v>1080</v>
      </c>
      <c r="G240" s="184">
        <v>2080</v>
      </c>
      <c r="H240" s="184"/>
      <c r="I240" s="184">
        <v>4000</v>
      </c>
      <c r="J240" s="184">
        <v>31510</v>
      </c>
      <c r="K240" s="184">
        <v>23040</v>
      </c>
      <c r="L240" s="184">
        <v>3420</v>
      </c>
      <c r="M240" s="184">
        <v>6920</v>
      </c>
      <c r="N240" s="184">
        <v>21150</v>
      </c>
      <c r="O240" s="184">
        <v>3040</v>
      </c>
      <c r="P240" s="184">
        <v>50200</v>
      </c>
      <c r="Q240" s="184"/>
      <c r="R240" s="184">
        <v>17070</v>
      </c>
      <c r="S240" s="184">
        <v>480</v>
      </c>
      <c r="T240" s="184">
        <v>52449.99</v>
      </c>
      <c r="U240" s="184"/>
      <c r="V240" s="184"/>
      <c r="W240" s="184">
        <v>2400</v>
      </c>
      <c r="X240" s="184">
        <v>47920</v>
      </c>
      <c r="Y240" s="184"/>
      <c r="Z240" s="184">
        <v>91670</v>
      </c>
      <c r="AA240" s="184">
        <v>4440</v>
      </c>
      <c r="AB240" s="184"/>
      <c r="AC240" s="184"/>
      <c r="AD240" s="184"/>
      <c r="AE240" s="184"/>
      <c r="AF240" s="184">
        <v>1500</v>
      </c>
      <c r="AG240" s="184">
        <v>2320</v>
      </c>
      <c r="AH240" s="184">
        <v>11210</v>
      </c>
      <c r="AI240" s="184">
        <v>1140</v>
      </c>
      <c r="AJ240" s="184">
        <v>2780</v>
      </c>
      <c r="AK240" s="184">
        <v>120</v>
      </c>
      <c r="AL240" s="184">
        <v>4620</v>
      </c>
      <c r="AM240" s="184"/>
      <c r="AN240" s="184"/>
      <c r="AO240" s="184">
        <v>18100</v>
      </c>
      <c r="AP240" s="184"/>
      <c r="AQ240" s="184">
        <v>4800</v>
      </c>
      <c r="AR240" s="184"/>
      <c r="AS240" s="184">
        <v>149069.62</v>
      </c>
      <c r="AT240" s="184">
        <v>240</v>
      </c>
      <c r="AU240" s="184">
        <v>7790</v>
      </c>
      <c r="AV240" s="184"/>
      <c r="AW240" s="184">
        <v>31120</v>
      </c>
      <c r="AX240" s="184"/>
      <c r="AY240" s="184"/>
      <c r="AZ240" s="184">
        <v>3670</v>
      </c>
      <c r="BA240" s="184"/>
      <c r="BB240" s="184"/>
      <c r="BC240" s="184">
        <v>4320</v>
      </c>
      <c r="BD240" s="184">
        <v>7880</v>
      </c>
      <c r="BE240" s="184">
        <v>10276</v>
      </c>
      <c r="BF240" s="184">
        <v>400</v>
      </c>
      <c r="BG240" s="184"/>
      <c r="BH240" s="184">
        <v>28200</v>
      </c>
      <c r="BI240" s="184">
        <v>1520</v>
      </c>
      <c r="BJ240" s="184">
        <v>5920</v>
      </c>
      <c r="BK240" s="184"/>
      <c r="BL240" s="184">
        <v>560</v>
      </c>
      <c r="BM240" s="184">
        <v>12538</v>
      </c>
      <c r="BN240" s="184"/>
      <c r="BO240" s="184">
        <v>1200</v>
      </c>
      <c r="BP240" s="184"/>
      <c r="BQ240" s="184"/>
      <c r="BR240" s="184">
        <v>8560</v>
      </c>
      <c r="BS240" s="184">
        <v>49065</v>
      </c>
      <c r="BT240" s="184"/>
      <c r="BU240" s="184"/>
      <c r="BV240" s="184"/>
      <c r="BW240" s="184">
        <v>1920</v>
      </c>
      <c r="BX240" s="184"/>
      <c r="BY240" s="184">
        <v>7200</v>
      </c>
      <c r="BZ240" s="184"/>
      <c r="CA240" s="184"/>
      <c r="CB240" s="184"/>
      <c r="CC240" s="184"/>
      <c r="CD240" s="184">
        <v>37930</v>
      </c>
      <c r="CE240" s="184"/>
      <c r="CF240" s="184"/>
      <c r="CG240" s="184"/>
      <c r="CH240" s="184"/>
      <c r="CI240" s="184"/>
      <c r="CJ240" s="184"/>
      <c r="CK240" s="184"/>
      <c r="CL240" s="184"/>
      <c r="CM240" s="184"/>
    </row>
    <row r="241" spans="1:91" ht="24.6">
      <c r="A241" s="120">
        <v>24</v>
      </c>
      <c r="B241" s="220" t="s">
        <v>954</v>
      </c>
      <c r="C241" s="141" t="s">
        <v>1268</v>
      </c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184"/>
      <c r="BN241" s="184"/>
      <c r="BO241" s="184"/>
      <c r="BP241" s="184"/>
      <c r="BQ241" s="184"/>
      <c r="BR241" s="184"/>
      <c r="BS241" s="184"/>
      <c r="BT241" s="184"/>
      <c r="BU241" s="184"/>
      <c r="BV241" s="184"/>
      <c r="BW241" s="184"/>
      <c r="BX241" s="184"/>
      <c r="BY241" s="186"/>
      <c r="BZ241" s="184"/>
      <c r="CA241" s="186"/>
      <c r="CB241" s="184"/>
      <c r="CC241" s="184"/>
      <c r="CD241" s="184"/>
      <c r="CE241" s="184"/>
      <c r="CF241" s="184"/>
      <c r="CG241" s="184"/>
      <c r="CH241" s="184"/>
      <c r="CI241" s="184"/>
      <c r="CJ241" s="184"/>
      <c r="CK241" s="184"/>
      <c r="CL241" s="184"/>
      <c r="CM241" s="184"/>
    </row>
    <row r="242" spans="1:91" ht="24.6">
      <c r="A242" s="120">
        <v>24</v>
      </c>
      <c r="B242" s="220" t="s">
        <v>955</v>
      </c>
      <c r="C242" s="141" t="s">
        <v>1269</v>
      </c>
      <c r="D242" s="184">
        <v>37810</v>
      </c>
      <c r="E242" s="184">
        <v>43250</v>
      </c>
      <c r="F242" s="184">
        <v>500</v>
      </c>
      <c r="G242" s="184"/>
      <c r="H242" s="184"/>
      <c r="I242" s="184">
        <v>25177.040000000001</v>
      </c>
      <c r="J242" s="184">
        <v>66857</v>
      </c>
      <c r="K242" s="184">
        <v>36810</v>
      </c>
      <c r="L242" s="184">
        <v>9000</v>
      </c>
      <c r="M242" s="184">
        <v>23430</v>
      </c>
      <c r="N242" s="184">
        <v>74590</v>
      </c>
      <c r="O242" s="184">
        <v>10050</v>
      </c>
      <c r="P242" s="184">
        <v>34720</v>
      </c>
      <c r="Q242" s="184"/>
      <c r="R242" s="184">
        <v>21593.66</v>
      </c>
      <c r="S242" s="184"/>
      <c r="T242" s="184"/>
      <c r="U242" s="184"/>
      <c r="V242" s="184"/>
      <c r="W242" s="184">
        <v>2100</v>
      </c>
      <c r="X242" s="184">
        <v>86135</v>
      </c>
      <c r="Y242" s="184"/>
      <c r="Z242" s="184">
        <v>101528</v>
      </c>
      <c r="AA242" s="184">
        <v>5828.7</v>
      </c>
      <c r="AB242" s="184"/>
      <c r="AC242" s="184"/>
      <c r="AD242" s="184"/>
      <c r="AE242" s="184"/>
      <c r="AF242" s="184">
        <v>5200</v>
      </c>
      <c r="AG242" s="184">
        <v>8000</v>
      </c>
      <c r="AH242" s="184">
        <v>6370</v>
      </c>
      <c r="AI242" s="184">
        <v>4741.3599999999997</v>
      </c>
      <c r="AJ242" s="184">
        <v>11500</v>
      </c>
      <c r="AK242" s="184"/>
      <c r="AL242" s="184">
        <v>16700</v>
      </c>
      <c r="AM242" s="184"/>
      <c r="AN242" s="184"/>
      <c r="AO242" s="184">
        <v>33296</v>
      </c>
      <c r="AP242" s="184"/>
      <c r="AQ242" s="184">
        <v>13965.5</v>
      </c>
      <c r="AR242" s="184"/>
      <c r="AS242" s="184">
        <v>126600</v>
      </c>
      <c r="AT242" s="184"/>
      <c r="AU242" s="184">
        <v>7020</v>
      </c>
      <c r="AV242" s="184"/>
      <c r="AW242" s="184">
        <v>25400</v>
      </c>
      <c r="AX242" s="184"/>
      <c r="AY242" s="184"/>
      <c r="AZ242" s="184">
        <v>13700</v>
      </c>
      <c r="BA242" s="184"/>
      <c r="BB242" s="184"/>
      <c r="BC242" s="184"/>
      <c r="BD242" s="184">
        <v>16072.47</v>
      </c>
      <c r="BE242" s="184">
        <v>13554.76</v>
      </c>
      <c r="BF242" s="184"/>
      <c r="BG242" s="184"/>
      <c r="BH242" s="184">
        <v>86651</v>
      </c>
      <c r="BI242" s="184">
        <v>2800</v>
      </c>
      <c r="BJ242" s="184">
        <v>2800</v>
      </c>
      <c r="BK242" s="184"/>
      <c r="BL242" s="184"/>
      <c r="BM242" s="184">
        <v>4900</v>
      </c>
      <c r="BN242" s="184"/>
      <c r="BO242" s="184">
        <v>1800</v>
      </c>
      <c r="BP242" s="184"/>
      <c r="BQ242" s="184"/>
      <c r="BR242" s="184">
        <v>25384</v>
      </c>
      <c r="BS242" s="184">
        <v>31280</v>
      </c>
      <c r="BT242" s="184"/>
      <c r="BU242" s="184"/>
      <c r="BV242" s="186"/>
      <c r="BW242" s="184">
        <v>9000</v>
      </c>
      <c r="BX242" s="184"/>
      <c r="BY242" s="184">
        <v>11280</v>
      </c>
      <c r="BZ242" s="184"/>
      <c r="CA242" s="184"/>
      <c r="CB242" s="184"/>
      <c r="CC242" s="184"/>
      <c r="CD242" s="186">
        <v>9993.09</v>
      </c>
      <c r="CE242" s="184"/>
      <c r="CF242" s="184"/>
      <c r="CG242" s="184"/>
      <c r="CH242" s="184"/>
      <c r="CI242" s="184"/>
      <c r="CJ242" s="184"/>
      <c r="CK242" s="184"/>
      <c r="CL242" s="184"/>
      <c r="CM242" s="184"/>
    </row>
    <row r="243" spans="1:91" ht="24.6">
      <c r="A243" s="120">
        <v>24</v>
      </c>
      <c r="B243" s="220" t="s">
        <v>956</v>
      </c>
      <c r="C243" s="141" t="s">
        <v>1270</v>
      </c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184"/>
      <c r="BN243" s="184"/>
      <c r="BO243" s="184"/>
      <c r="BP243" s="184"/>
      <c r="BQ243" s="184"/>
      <c r="BR243" s="184"/>
      <c r="BS243" s="184"/>
      <c r="BT243" s="184"/>
      <c r="BU243" s="184"/>
      <c r="BV243" s="184"/>
      <c r="BW243" s="184"/>
      <c r="BX243" s="184"/>
      <c r="BY243" s="184"/>
      <c r="BZ243" s="184"/>
      <c r="CA243" s="184"/>
      <c r="CB243" s="184"/>
      <c r="CC243" s="184"/>
      <c r="CD243" s="184"/>
      <c r="CE243" s="184"/>
      <c r="CF243" s="184"/>
      <c r="CG243" s="184"/>
      <c r="CH243" s="184"/>
      <c r="CI243" s="184"/>
      <c r="CJ243" s="184"/>
      <c r="CK243" s="184"/>
      <c r="CL243" s="184"/>
      <c r="CM243" s="184"/>
    </row>
    <row r="244" spans="1:91" ht="24.6">
      <c r="A244" s="120">
        <v>24</v>
      </c>
      <c r="B244" s="220" t="s">
        <v>957</v>
      </c>
      <c r="C244" s="141" t="s">
        <v>1271</v>
      </c>
      <c r="D244" s="184">
        <v>56325</v>
      </c>
      <c r="E244" s="184">
        <v>17749.599999999999</v>
      </c>
      <c r="F244" s="184">
        <v>1784</v>
      </c>
      <c r="G244" s="184">
        <v>10854</v>
      </c>
      <c r="H244" s="184">
        <v>2372</v>
      </c>
      <c r="I244" s="184">
        <v>9674.4</v>
      </c>
      <c r="J244" s="184">
        <v>24580</v>
      </c>
      <c r="K244" s="184">
        <v>82447</v>
      </c>
      <c r="L244" s="184">
        <v>24004</v>
      </c>
      <c r="M244" s="184">
        <v>18886.09</v>
      </c>
      <c r="N244" s="184">
        <v>25406.080000000002</v>
      </c>
      <c r="O244" s="184">
        <v>7168</v>
      </c>
      <c r="P244" s="184">
        <v>59899</v>
      </c>
      <c r="Q244" s="184"/>
      <c r="R244" s="184">
        <v>12606.8</v>
      </c>
      <c r="S244" s="184">
        <v>6110.57</v>
      </c>
      <c r="T244" s="184"/>
      <c r="U244" s="184"/>
      <c r="V244" s="184"/>
      <c r="W244" s="184">
        <v>5032</v>
      </c>
      <c r="X244" s="184">
        <v>69708</v>
      </c>
      <c r="Y244" s="184"/>
      <c r="Z244" s="184">
        <v>48558</v>
      </c>
      <c r="AA244" s="184">
        <v>15843</v>
      </c>
      <c r="AB244" s="184">
        <v>6000</v>
      </c>
      <c r="AC244" s="184"/>
      <c r="AD244" s="184"/>
      <c r="AE244" s="184"/>
      <c r="AF244" s="184">
        <v>8985</v>
      </c>
      <c r="AG244" s="184">
        <v>2280</v>
      </c>
      <c r="AH244" s="184">
        <v>22648</v>
      </c>
      <c r="AI244" s="184">
        <v>8122.05</v>
      </c>
      <c r="AJ244" s="184">
        <v>12603</v>
      </c>
      <c r="AK244" s="184">
        <v>1064</v>
      </c>
      <c r="AL244" s="184">
        <v>35186.980000000003</v>
      </c>
      <c r="AM244" s="184"/>
      <c r="AN244" s="184"/>
      <c r="AO244" s="184">
        <v>77708</v>
      </c>
      <c r="AP244" s="184"/>
      <c r="AQ244" s="184">
        <v>28324.799999999999</v>
      </c>
      <c r="AR244" s="184"/>
      <c r="AS244" s="184">
        <v>296680.40999999997</v>
      </c>
      <c r="AT244" s="184"/>
      <c r="AU244" s="184">
        <v>39905</v>
      </c>
      <c r="AV244" s="184"/>
      <c r="AW244" s="184">
        <v>82608</v>
      </c>
      <c r="AX244" s="184"/>
      <c r="AY244" s="184"/>
      <c r="AZ244" s="184">
        <v>27860.02</v>
      </c>
      <c r="BA244" s="184"/>
      <c r="BB244" s="184"/>
      <c r="BC244" s="184"/>
      <c r="BD244" s="184">
        <v>27910.98</v>
      </c>
      <c r="BE244" s="184">
        <v>11128</v>
      </c>
      <c r="BF244" s="184"/>
      <c r="BG244" s="184"/>
      <c r="BH244" s="184">
        <v>41172</v>
      </c>
      <c r="BI244" s="184">
        <v>2902</v>
      </c>
      <c r="BJ244" s="184">
        <v>13474</v>
      </c>
      <c r="BK244" s="184"/>
      <c r="BL244" s="184">
        <v>11460</v>
      </c>
      <c r="BM244" s="184">
        <v>19735</v>
      </c>
      <c r="BN244" s="184"/>
      <c r="BO244" s="184">
        <v>24309.9</v>
      </c>
      <c r="BP244" s="184"/>
      <c r="BQ244" s="184"/>
      <c r="BR244" s="184">
        <v>58036.82</v>
      </c>
      <c r="BS244" s="184">
        <v>49578.76</v>
      </c>
      <c r="BT244" s="186"/>
      <c r="BU244" s="184"/>
      <c r="BV244" s="184"/>
      <c r="BW244" s="184">
        <v>7138.91</v>
      </c>
      <c r="BX244" s="184"/>
      <c r="BY244" s="184">
        <v>9600</v>
      </c>
      <c r="BZ244" s="184"/>
      <c r="CA244" s="186"/>
      <c r="CB244" s="184"/>
      <c r="CC244" s="184"/>
      <c r="CD244" s="184">
        <v>24939.15</v>
      </c>
      <c r="CE244" s="184"/>
      <c r="CF244" s="184"/>
      <c r="CG244" s="186"/>
      <c r="CH244" s="184">
        <v>2484.9</v>
      </c>
      <c r="CI244" s="184"/>
      <c r="CJ244" s="184"/>
      <c r="CK244" s="184">
        <v>704</v>
      </c>
      <c r="CL244" s="184"/>
      <c r="CM244" s="184"/>
    </row>
    <row r="245" spans="1:91" ht="24.6">
      <c r="A245" s="120">
        <v>28</v>
      </c>
      <c r="B245" s="220" t="s">
        <v>958</v>
      </c>
      <c r="C245" s="141" t="s">
        <v>529</v>
      </c>
      <c r="D245" s="184">
        <v>416254.78</v>
      </c>
      <c r="E245" s="184">
        <v>239657.49</v>
      </c>
      <c r="F245" s="184">
        <v>94949</v>
      </c>
      <c r="G245" s="184">
        <v>281915</v>
      </c>
      <c r="H245" s="184">
        <v>50603.6</v>
      </c>
      <c r="I245" s="184">
        <v>61974.27</v>
      </c>
      <c r="J245" s="184">
        <v>146484.22</v>
      </c>
      <c r="K245" s="184">
        <v>159938</v>
      </c>
      <c r="L245" s="184">
        <v>99716</v>
      </c>
      <c r="M245" s="184">
        <v>284884.65000000002</v>
      </c>
      <c r="N245" s="184">
        <v>370674.5</v>
      </c>
      <c r="O245" s="184">
        <v>63659.040000000001</v>
      </c>
      <c r="P245" s="184">
        <v>415674.95</v>
      </c>
      <c r="Q245" s="184">
        <v>130277.38</v>
      </c>
      <c r="R245" s="184">
        <v>88486.9</v>
      </c>
      <c r="S245" s="184">
        <v>277102</v>
      </c>
      <c r="T245" s="184">
        <v>155527.62</v>
      </c>
      <c r="U245" s="184">
        <v>47745.75</v>
      </c>
      <c r="V245" s="184">
        <v>200348.74</v>
      </c>
      <c r="W245" s="184">
        <v>30090.1</v>
      </c>
      <c r="X245" s="184">
        <v>1082491.51</v>
      </c>
      <c r="Y245" s="184">
        <v>44294.74</v>
      </c>
      <c r="Z245" s="184">
        <v>178947.24</v>
      </c>
      <c r="AA245" s="184">
        <v>78773.45</v>
      </c>
      <c r="AB245" s="184">
        <v>33092</v>
      </c>
      <c r="AC245" s="184">
        <v>112818.93</v>
      </c>
      <c r="AD245" s="184">
        <v>125055</v>
      </c>
      <c r="AE245" s="184">
        <v>550135.17000000004</v>
      </c>
      <c r="AF245" s="184">
        <v>102506</v>
      </c>
      <c r="AG245" s="184">
        <v>64316.26</v>
      </c>
      <c r="AH245" s="184">
        <v>190422</v>
      </c>
      <c r="AI245" s="184">
        <v>191362.25</v>
      </c>
      <c r="AJ245" s="184">
        <v>185563.1</v>
      </c>
      <c r="AK245" s="184">
        <v>66525</v>
      </c>
      <c r="AL245" s="184">
        <v>2246318.35</v>
      </c>
      <c r="AM245" s="184">
        <v>313758</v>
      </c>
      <c r="AN245" s="184">
        <v>66731.600000000006</v>
      </c>
      <c r="AO245" s="184">
        <v>394612.5</v>
      </c>
      <c r="AP245" s="184">
        <v>289206</v>
      </c>
      <c r="AQ245" s="184">
        <v>209454</v>
      </c>
      <c r="AR245" s="184">
        <v>85670</v>
      </c>
      <c r="AS245" s="184">
        <v>1330984.45</v>
      </c>
      <c r="AT245" s="184">
        <v>200235.54</v>
      </c>
      <c r="AU245" s="184">
        <v>277293</v>
      </c>
      <c r="AV245" s="184">
        <v>156968.29999999999</v>
      </c>
      <c r="AW245" s="184">
        <v>111015</v>
      </c>
      <c r="AX245" s="184">
        <v>68840</v>
      </c>
      <c r="AY245" s="184">
        <v>164699.88</v>
      </c>
      <c r="AZ245" s="184">
        <v>141510.51999999999</v>
      </c>
      <c r="BA245" s="184">
        <v>70932</v>
      </c>
      <c r="BB245" s="184">
        <v>463485.98</v>
      </c>
      <c r="BC245" s="184">
        <v>70341</v>
      </c>
      <c r="BD245" s="184">
        <v>814017.9</v>
      </c>
      <c r="BE245" s="184">
        <v>172036</v>
      </c>
      <c r="BF245" s="184">
        <v>45214.33</v>
      </c>
      <c r="BG245" s="184">
        <v>126993.60000000001</v>
      </c>
      <c r="BH245" s="184">
        <v>464804.32</v>
      </c>
      <c r="BI245" s="184">
        <v>67948</v>
      </c>
      <c r="BJ245" s="184">
        <v>48089</v>
      </c>
      <c r="BK245" s="184">
        <v>81195</v>
      </c>
      <c r="BL245" s="184">
        <v>110523</v>
      </c>
      <c r="BM245" s="184">
        <v>728401</v>
      </c>
      <c r="BN245" s="184">
        <v>133369.10999999999</v>
      </c>
      <c r="BO245" s="184">
        <v>174876.14</v>
      </c>
      <c r="BP245" s="184">
        <v>253616</v>
      </c>
      <c r="BQ245" s="184">
        <v>76430.100000000006</v>
      </c>
      <c r="BR245" s="184">
        <v>280922</v>
      </c>
      <c r="BS245" s="184">
        <v>2421654.02</v>
      </c>
      <c r="BT245" s="184">
        <v>354093</v>
      </c>
      <c r="BU245" s="184">
        <v>265007</v>
      </c>
      <c r="BV245" s="186">
        <v>909109.66</v>
      </c>
      <c r="BW245" s="184">
        <v>59726</v>
      </c>
      <c r="BX245" s="184">
        <v>81614</v>
      </c>
      <c r="BY245" s="184">
        <v>246461.57</v>
      </c>
      <c r="BZ245" s="184">
        <v>89890</v>
      </c>
      <c r="CA245" s="186">
        <v>71090</v>
      </c>
      <c r="CB245" s="184">
        <v>64505</v>
      </c>
      <c r="CC245" s="184">
        <v>148207</v>
      </c>
      <c r="CD245" s="186">
        <v>462600.42</v>
      </c>
      <c r="CE245" s="184">
        <v>163566.68</v>
      </c>
      <c r="CF245" s="184">
        <v>128124.89</v>
      </c>
      <c r="CG245" s="186">
        <v>69325.33</v>
      </c>
      <c r="CH245" s="186">
        <v>73185.649999999994</v>
      </c>
      <c r="CI245" s="184">
        <v>75450</v>
      </c>
      <c r="CJ245" s="184">
        <v>113859.71</v>
      </c>
      <c r="CK245" s="184">
        <v>493747.6</v>
      </c>
      <c r="CL245" s="186">
        <v>88684.12</v>
      </c>
      <c r="CM245" s="184">
        <v>65211.4</v>
      </c>
    </row>
    <row r="246" spans="1:91" ht="24.6">
      <c r="A246" s="120">
        <v>28</v>
      </c>
      <c r="B246" s="220" t="s">
        <v>959</v>
      </c>
      <c r="C246" s="141" t="s">
        <v>530</v>
      </c>
      <c r="D246" s="184"/>
      <c r="E246" s="184"/>
      <c r="F246" s="184"/>
      <c r="G246" s="184"/>
      <c r="H246" s="184"/>
      <c r="I246" s="184"/>
      <c r="J246" s="184"/>
      <c r="K246" s="184"/>
      <c r="L246" s="184">
        <v>3500</v>
      </c>
      <c r="M246" s="184"/>
      <c r="N246" s="184">
        <v>4000</v>
      </c>
      <c r="O246" s="184">
        <v>4200</v>
      </c>
      <c r="P246" s="184"/>
      <c r="Q246" s="184"/>
      <c r="R246" s="184">
        <v>4300</v>
      </c>
      <c r="S246" s="184">
        <v>38600</v>
      </c>
      <c r="T246" s="184"/>
      <c r="U246" s="184">
        <v>6660.33</v>
      </c>
      <c r="V246" s="184"/>
      <c r="W246" s="184"/>
      <c r="X246" s="184">
        <v>262880</v>
      </c>
      <c r="Y246" s="184"/>
      <c r="Z246" s="184">
        <v>11680</v>
      </c>
      <c r="AA246" s="184">
        <v>7200</v>
      </c>
      <c r="AB246" s="184">
        <v>3800</v>
      </c>
      <c r="AC246" s="184"/>
      <c r="AD246" s="184">
        <v>840</v>
      </c>
      <c r="AE246" s="184"/>
      <c r="AF246" s="184">
        <v>16200.01</v>
      </c>
      <c r="AG246" s="184">
        <v>17000</v>
      </c>
      <c r="AH246" s="184"/>
      <c r="AI246" s="184">
        <v>25410</v>
      </c>
      <c r="AJ246" s="184"/>
      <c r="AK246" s="184">
        <v>590</v>
      </c>
      <c r="AL246" s="184"/>
      <c r="AM246" s="184"/>
      <c r="AN246" s="184"/>
      <c r="AO246" s="184"/>
      <c r="AP246" s="184">
        <v>22600</v>
      </c>
      <c r="AQ246" s="184">
        <v>39000</v>
      </c>
      <c r="AR246" s="184">
        <v>3100</v>
      </c>
      <c r="AS246" s="184">
        <v>8900</v>
      </c>
      <c r="AT246" s="184">
        <v>2140</v>
      </c>
      <c r="AU246" s="184"/>
      <c r="AV246" s="184"/>
      <c r="AW246" s="184"/>
      <c r="AX246" s="184">
        <v>2460</v>
      </c>
      <c r="AY246" s="184"/>
      <c r="AZ246" s="184"/>
      <c r="BA246" s="184">
        <v>4000</v>
      </c>
      <c r="BB246" s="184">
        <v>14928</v>
      </c>
      <c r="BC246" s="184">
        <v>720</v>
      </c>
      <c r="BD246" s="184"/>
      <c r="BE246" s="184"/>
      <c r="BF246" s="184"/>
      <c r="BG246" s="184">
        <v>7673.6</v>
      </c>
      <c r="BH246" s="184">
        <v>4160</v>
      </c>
      <c r="BI246" s="184"/>
      <c r="BJ246" s="184"/>
      <c r="BK246" s="184"/>
      <c r="BL246" s="184"/>
      <c r="BM246" s="184"/>
      <c r="BN246" s="184"/>
      <c r="BO246" s="184">
        <v>37200</v>
      </c>
      <c r="BP246" s="184">
        <v>2400</v>
      </c>
      <c r="BQ246" s="184">
        <v>8160</v>
      </c>
      <c r="BR246" s="184">
        <v>6585</v>
      </c>
      <c r="BS246" s="184"/>
      <c r="BT246" s="184">
        <v>180</v>
      </c>
      <c r="BU246" s="184"/>
      <c r="BV246" s="186">
        <v>12840</v>
      </c>
      <c r="BW246" s="184">
        <v>3250</v>
      </c>
      <c r="BX246" s="186"/>
      <c r="BY246" s="184"/>
      <c r="BZ246" s="184"/>
      <c r="CA246" s="184"/>
      <c r="CB246" s="184">
        <v>12800</v>
      </c>
      <c r="CC246" s="184">
        <v>127520</v>
      </c>
      <c r="CD246" s="184">
        <v>14047</v>
      </c>
      <c r="CE246" s="184"/>
      <c r="CF246" s="184">
        <v>339</v>
      </c>
      <c r="CG246" s="184"/>
      <c r="CH246" s="184">
        <v>50283.74</v>
      </c>
      <c r="CI246" s="184">
        <v>80685</v>
      </c>
      <c r="CJ246" s="184"/>
      <c r="CK246" s="184"/>
      <c r="CL246" s="184"/>
      <c r="CM246" s="184">
        <v>8025</v>
      </c>
    </row>
    <row r="247" spans="1:91" ht="24.6">
      <c r="A247" s="120">
        <v>28</v>
      </c>
      <c r="B247" s="220" t="s">
        <v>960</v>
      </c>
      <c r="C247" s="141" t="s">
        <v>531</v>
      </c>
      <c r="D247" s="184">
        <v>50701</v>
      </c>
      <c r="E247" s="184">
        <v>38666</v>
      </c>
      <c r="F247" s="184">
        <v>14200</v>
      </c>
      <c r="G247" s="184">
        <v>31409</v>
      </c>
      <c r="H247" s="184">
        <v>42510</v>
      </c>
      <c r="I247" s="184">
        <v>42971</v>
      </c>
      <c r="J247" s="184">
        <v>37345</v>
      </c>
      <c r="K247" s="184">
        <v>27587</v>
      </c>
      <c r="L247" s="184">
        <v>50017.5</v>
      </c>
      <c r="M247" s="184">
        <v>37500</v>
      </c>
      <c r="N247" s="184">
        <v>127420</v>
      </c>
      <c r="O247" s="184">
        <v>1796</v>
      </c>
      <c r="P247" s="184">
        <v>148906.67000000001</v>
      </c>
      <c r="Q247" s="184">
        <v>48950</v>
      </c>
      <c r="R247" s="184">
        <v>50430</v>
      </c>
      <c r="S247" s="184">
        <v>53406</v>
      </c>
      <c r="T247" s="184">
        <v>97746</v>
      </c>
      <c r="U247" s="184">
        <v>60369</v>
      </c>
      <c r="V247" s="184">
        <v>7356.66</v>
      </c>
      <c r="W247" s="184">
        <v>30481</v>
      </c>
      <c r="X247" s="184">
        <v>497702.5</v>
      </c>
      <c r="Y247" s="184">
        <v>33050</v>
      </c>
      <c r="Z247" s="184">
        <v>23781</v>
      </c>
      <c r="AA247" s="184">
        <v>143613</v>
      </c>
      <c r="AB247" s="184">
        <v>40500</v>
      </c>
      <c r="AC247" s="184">
        <v>2000</v>
      </c>
      <c r="AD247" s="184">
        <v>77660</v>
      </c>
      <c r="AE247" s="184">
        <v>196899</v>
      </c>
      <c r="AF247" s="184">
        <v>22247</v>
      </c>
      <c r="AG247" s="184">
        <v>30526</v>
      </c>
      <c r="AH247" s="184">
        <v>32337</v>
      </c>
      <c r="AI247" s="184">
        <v>81896</v>
      </c>
      <c r="AJ247" s="184">
        <v>16486</v>
      </c>
      <c r="AK247" s="184">
        <v>15670</v>
      </c>
      <c r="AL247" s="184">
        <v>928891</v>
      </c>
      <c r="AM247" s="184">
        <v>119501</v>
      </c>
      <c r="AN247" s="184">
        <v>2060</v>
      </c>
      <c r="AO247" s="184">
        <v>96694</v>
      </c>
      <c r="AP247" s="184">
        <v>150140</v>
      </c>
      <c r="AQ247" s="184">
        <v>82469</v>
      </c>
      <c r="AR247" s="184">
        <v>16338</v>
      </c>
      <c r="AS247" s="184">
        <v>191937.5</v>
      </c>
      <c r="AT247" s="184">
        <v>31354.33</v>
      </c>
      <c r="AU247" s="184">
        <v>118340</v>
      </c>
      <c r="AV247" s="184">
        <v>23090</v>
      </c>
      <c r="AW247" s="184">
        <v>30115</v>
      </c>
      <c r="AX247" s="184">
        <v>36307</v>
      </c>
      <c r="AY247" s="184">
        <v>11170.8</v>
      </c>
      <c r="AZ247" s="184">
        <v>74888</v>
      </c>
      <c r="BA247" s="184">
        <v>33388</v>
      </c>
      <c r="BB247" s="184">
        <v>16895</v>
      </c>
      <c r="BC247" s="184">
        <v>18255</v>
      </c>
      <c r="BD247" s="184">
        <v>287318</v>
      </c>
      <c r="BE247" s="184"/>
      <c r="BF247" s="184">
        <v>27650</v>
      </c>
      <c r="BG247" s="184">
        <v>19177.16</v>
      </c>
      <c r="BH247" s="184">
        <v>205263.3</v>
      </c>
      <c r="BI247" s="184">
        <v>29253</v>
      </c>
      <c r="BJ247" s="184">
        <v>20050</v>
      </c>
      <c r="BK247" s="184"/>
      <c r="BL247" s="184">
        <v>6139.67</v>
      </c>
      <c r="BM247" s="184">
        <v>175032</v>
      </c>
      <c r="BN247" s="184">
        <v>40946</v>
      </c>
      <c r="BO247" s="184">
        <v>208806</v>
      </c>
      <c r="BP247" s="184">
        <v>140607</v>
      </c>
      <c r="BQ247" s="184">
        <v>54641</v>
      </c>
      <c r="BR247" s="184">
        <v>32210</v>
      </c>
      <c r="BS247" s="186">
        <v>709163.2</v>
      </c>
      <c r="BT247" s="186">
        <v>24413</v>
      </c>
      <c r="BU247" s="186"/>
      <c r="BV247" s="186">
        <v>66890</v>
      </c>
      <c r="BW247" s="186">
        <v>4250</v>
      </c>
      <c r="BX247" s="186">
        <v>10655</v>
      </c>
      <c r="BY247" s="186">
        <v>6160</v>
      </c>
      <c r="BZ247" s="186">
        <v>1240</v>
      </c>
      <c r="CA247" s="186">
        <v>15132.33</v>
      </c>
      <c r="CB247" s="186">
        <v>4730</v>
      </c>
      <c r="CC247" s="186">
        <v>22380</v>
      </c>
      <c r="CD247" s="186">
        <v>125633</v>
      </c>
      <c r="CE247" s="186">
        <v>147827.04999999999</v>
      </c>
      <c r="CF247" s="186">
        <v>81401</v>
      </c>
      <c r="CG247" s="186">
        <v>10775</v>
      </c>
      <c r="CH247" s="186">
        <v>210</v>
      </c>
      <c r="CI247" s="186"/>
      <c r="CJ247" s="186">
        <v>18090</v>
      </c>
      <c r="CK247" s="186">
        <v>111161.2</v>
      </c>
      <c r="CL247" s="186">
        <v>3520</v>
      </c>
      <c r="CM247" s="186">
        <v>4137.5</v>
      </c>
    </row>
    <row r="248" spans="1:91" ht="24.6">
      <c r="A248" s="120">
        <v>28</v>
      </c>
      <c r="B248" s="220" t="s">
        <v>961</v>
      </c>
      <c r="C248" s="123" t="s">
        <v>532</v>
      </c>
      <c r="D248" s="184">
        <v>500</v>
      </c>
      <c r="E248" s="184"/>
      <c r="F248" s="184"/>
      <c r="G248" s="184"/>
      <c r="H248" s="184">
        <v>4879.2</v>
      </c>
      <c r="I248" s="184"/>
      <c r="J248" s="184"/>
      <c r="K248" s="184">
        <v>3800</v>
      </c>
      <c r="L248" s="184"/>
      <c r="M248" s="184"/>
      <c r="N248" s="184"/>
      <c r="O248" s="184">
        <v>532</v>
      </c>
      <c r="P248" s="184">
        <v>57874.7</v>
      </c>
      <c r="Q248" s="184"/>
      <c r="R248" s="184"/>
      <c r="S248" s="184"/>
      <c r="T248" s="184"/>
      <c r="U248" s="184"/>
      <c r="V248" s="184"/>
      <c r="W248" s="184"/>
      <c r="X248" s="184">
        <v>1045</v>
      </c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>
        <v>2950</v>
      </c>
      <c r="AK248" s="184"/>
      <c r="AL248" s="184">
        <v>52000</v>
      </c>
      <c r="AM248" s="184">
        <v>23137.1</v>
      </c>
      <c r="AN248" s="184"/>
      <c r="AO248" s="184"/>
      <c r="AP248" s="184">
        <v>13280</v>
      </c>
      <c r="AQ248" s="184">
        <v>5263</v>
      </c>
      <c r="AR248" s="184">
        <v>4960</v>
      </c>
      <c r="AS248" s="184"/>
      <c r="AT248" s="184"/>
      <c r="AU248" s="184">
        <v>759.7</v>
      </c>
      <c r="AV248" s="184">
        <v>6080</v>
      </c>
      <c r="AW248" s="184"/>
      <c r="AX248" s="184"/>
      <c r="AY248" s="184"/>
      <c r="AZ248" s="184"/>
      <c r="BA248" s="184"/>
      <c r="BB248" s="184"/>
      <c r="BC248" s="184">
        <v>1495</v>
      </c>
      <c r="BD248" s="184">
        <v>415</v>
      </c>
      <c r="BE248" s="184"/>
      <c r="BF248" s="184"/>
      <c r="BG248" s="184"/>
      <c r="BH248" s="184">
        <v>49105</v>
      </c>
      <c r="BI248" s="184"/>
      <c r="BJ248" s="184"/>
      <c r="BK248" s="184"/>
      <c r="BL248" s="184"/>
      <c r="BM248" s="184">
        <v>26920</v>
      </c>
      <c r="BN248" s="184"/>
      <c r="BO248" s="184"/>
      <c r="BP248" s="184"/>
      <c r="BQ248" s="184">
        <v>2500</v>
      </c>
      <c r="BR248" s="184"/>
      <c r="BS248" s="186"/>
      <c r="BT248" s="184">
        <v>8694</v>
      </c>
      <c r="BU248" s="186"/>
      <c r="BV248" s="184"/>
      <c r="BW248" s="184"/>
      <c r="BX248" s="184"/>
      <c r="BY248" s="186"/>
      <c r="BZ248" s="184">
        <v>2400</v>
      </c>
      <c r="CA248" s="184">
        <v>12880</v>
      </c>
      <c r="CB248" s="184">
        <v>18000</v>
      </c>
      <c r="CC248" s="184">
        <v>109220</v>
      </c>
      <c r="CD248" s="186"/>
      <c r="CE248" s="186">
        <v>4150</v>
      </c>
      <c r="CF248" s="184"/>
      <c r="CG248" s="184"/>
      <c r="CH248" s="184"/>
      <c r="CI248" s="184">
        <v>2950</v>
      </c>
      <c r="CJ248" s="184"/>
      <c r="CK248" s="184"/>
      <c r="CL248" s="184"/>
      <c r="CM248" s="184"/>
    </row>
    <row r="249" spans="1:91" ht="24.6">
      <c r="A249" s="120">
        <v>28</v>
      </c>
      <c r="B249" s="220" t="s">
        <v>962</v>
      </c>
      <c r="C249" s="123" t="s">
        <v>533</v>
      </c>
      <c r="D249" s="184">
        <v>14160</v>
      </c>
      <c r="E249" s="184">
        <v>17070</v>
      </c>
      <c r="F249" s="184">
        <v>346438</v>
      </c>
      <c r="G249" s="184">
        <v>71694</v>
      </c>
      <c r="H249" s="184">
        <v>62270</v>
      </c>
      <c r="I249" s="184">
        <v>73540</v>
      </c>
      <c r="J249" s="184">
        <v>41750</v>
      </c>
      <c r="K249" s="184">
        <v>266350</v>
      </c>
      <c r="L249" s="184">
        <v>58304</v>
      </c>
      <c r="M249" s="184">
        <v>4750</v>
      </c>
      <c r="N249" s="184">
        <v>97380</v>
      </c>
      <c r="O249" s="184">
        <v>5400</v>
      </c>
      <c r="P249" s="184">
        <v>69530</v>
      </c>
      <c r="Q249" s="184">
        <v>46390</v>
      </c>
      <c r="R249" s="184">
        <v>32125</v>
      </c>
      <c r="S249" s="184">
        <v>64840</v>
      </c>
      <c r="T249" s="184">
        <v>46930</v>
      </c>
      <c r="U249" s="184">
        <v>479817.2</v>
      </c>
      <c r="V249" s="184">
        <v>101894.7</v>
      </c>
      <c r="W249" s="184">
        <v>37300</v>
      </c>
      <c r="X249" s="184">
        <v>269781</v>
      </c>
      <c r="Y249" s="184">
        <v>52960</v>
      </c>
      <c r="Z249" s="184">
        <v>47010</v>
      </c>
      <c r="AA249" s="184">
        <v>55350</v>
      </c>
      <c r="AB249" s="184">
        <v>19832</v>
      </c>
      <c r="AC249" s="184">
        <v>54670</v>
      </c>
      <c r="AD249" s="184">
        <v>83984</v>
      </c>
      <c r="AE249" s="184">
        <v>511903</v>
      </c>
      <c r="AF249" s="184">
        <v>118115</v>
      </c>
      <c r="AG249" s="184">
        <v>84200</v>
      </c>
      <c r="AH249" s="184">
        <v>37435</v>
      </c>
      <c r="AI249" s="184">
        <v>66850</v>
      </c>
      <c r="AJ249" s="184">
        <v>27110</v>
      </c>
      <c r="AK249" s="184">
        <v>106660</v>
      </c>
      <c r="AL249" s="184">
        <v>293360</v>
      </c>
      <c r="AM249" s="184">
        <v>127430</v>
      </c>
      <c r="AN249" s="184">
        <v>39420</v>
      </c>
      <c r="AO249" s="184">
        <v>100660</v>
      </c>
      <c r="AP249" s="184">
        <v>165550</v>
      </c>
      <c r="AQ249" s="184">
        <v>111840</v>
      </c>
      <c r="AR249" s="184">
        <v>19645</v>
      </c>
      <c r="AS249" s="184">
        <v>292193</v>
      </c>
      <c r="AT249" s="184">
        <v>39290.5</v>
      </c>
      <c r="AU249" s="184">
        <v>96995</v>
      </c>
      <c r="AV249" s="184">
        <v>62410</v>
      </c>
      <c r="AW249" s="184">
        <v>55400</v>
      </c>
      <c r="AX249" s="184">
        <v>10224</v>
      </c>
      <c r="AY249" s="184">
        <v>88128</v>
      </c>
      <c r="AZ249" s="184">
        <v>130570</v>
      </c>
      <c r="BA249" s="184">
        <v>44772</v>
      </c>
      <c r="BB249" s="184">
        <v>203807</v>
      </c>
      <c r="BC249" s="184">
        <v>10060</v>
      </c>
      <c r="BD249" s="184">
        <v>44910</v>
      </c>
      <c r="BE249" s="184">
        <v>116830</v>
      </c>
      <c r="BF249" s="184">
        <v>6240</v>
      </c>
      <c r="BG249" s="184">
        <v>5588.5</v>
      </c>
      <c r="BH249" s="184">
        <v>80045.97</v>
      </c>
      <c r="BI249" s="184">
        <v>43600</v>
      </c>
      <c r="BJ249" s="184">
        <v>2045</v>
      </c>
      <c r="BK249" s="184">
        <v>36110</v>
      </c>
      <c r="BL249" s="184">
        <v>3547</v>
      </c>
      <c r="BM249" s="184">
        <v>542725</v>
      </c>
      <c r="BN249" s="184">
        <v>75933</v>
      </c>
      <c r="BO249" s="184">
        <v>77890</v>
      </c>
      <c r="BP249" s="184">
        <v>34665</v>
      </c>
      <c r="BQ249" s="184">
        <v>69590</v>
      </c>
      <c r="BR249" s="184">
        <v>62080</v>
      </c>
      <c r="BS249" s="184">
        <v>743922</v>
      </c>
      <c r="BT249" s="184">
        <v>54250</v>
      </c>
      <c r="BU249" s="184"/>
      <c r="BV249" s="186">
        <v>102765.4</v>
      </c>
      <c r="BW249" s="184">
        <v>29140</v>
      </c>
      <c r="BX249" s="184">
        <v>67794</v>
      </c>
      <c r="BY249" s="184">
        <v>8320</v>
      </c>
      <c r="BZ249" s="184">
        <v>130013</v>
      </c>
      <c r="CA249" s="184">
        <v>3600</v>
      </c>
      <c r="CB249" s="184"/>
      <c r="CC249" s="184">
        <v>229000</v>
      </c>
      <c r="CD249" s="184">
        <v>54480</v>
      </c>
      <c r="CE249" s="184">
        <v>194280</v>
      </c>
      <c r="CF249" s="184">
        <v>67960</v>
      </c>
      <c r="CG249" s="184">
        <v>8307</v>
      </c>
      <c r="CH249" s="184">
        <v>57500</v>
      </c>
      <c r="CI249" s="184">
        <v>66250</v>
      </c>
      <c r="CJ249" s="184">
        <v>52205</v>
      </c>
      <c r="CK249" s="184">
        <v>27120</v>
      </c>
      <c r="CL249" s="186">
        <v>11900</v>
      </c>
      <c r="CM249" s="184"/>
    </row>
    <row r="250" spans="1:91" ht="24.6">
      <c r="A250" s="120">
        <v>28</v>
      </c>
      <c r="B250" s="220" t="s">
        <v>963</v>
      </c>
      <c r="C250" s="123" t="s">
        <v>534</v>
      </c>
      <c r="D250" s="184">
        <v>669394.65</v>
      </c>
      <c r="E250" s="184">
        <v>365526.01</v>
      </c>
      <c r="F250" s="184">
        <v>308868.84000000003</v>
      </c>
      <c r="G250" s="184">
        <v>233474.4</v>
      </c>
      <c r="H250" s="184">
        <v>168424</v>
      </c>
      <c r="I250" s="184">
        <v>87667</v>
      </c>
      <c r="J250" s="184">
        <v>276044.59999999998</v>
      </c>
      <c r="K250" s="184">
        <v>279889</v>
      </c>
      <c r="L250" s="184">
        <v>382160.64000000001</v>
      </c>
      <c r="M250" s="184">
        <v>179095.33</v>
      </c>
      <c r="N250" s="184">
        <v>621933</v>
      </c>
      <c r="O250" s="184">
        <v>50612.88</v>
      </c>
      <c r="P250" s="184">
        <v>1524969.31</v>
      </c>
      <c r="Q250" s="184">
        <v>172119</v>
      </c>
      <c r="R250" s="184">
        <v>377836.27</v>
      </c>
      <c r="S250" s="184">
        <v>594224</v>
      </c>
      <c r="T250" s="184">
        <v>289364.18</v>
      </c>
      <c r="U250" s="184">
        <v>254423.59</v>
      </c>
      <c r="V250" s="184">
        <v>263010.34000000003</v>
      </c>
      <c r="W250" s="184">
        <v>83837.5</v>
      </c>
      <c r="X250" s="184">
        <v>1859271.55</v>
      </c>
      <c r="Y250" s="184">
        <v>68285</v>
      </c>
      <c r="Z250" s="184">
        <v>506489.74</v>
      </c>
      <c r="AA250" s="184">
        <v>377783.67</v>
      </c>
      <c r="AB250" s="184">
        <v>96559</v>
      </c>
      <c r="AC250" s="184">
        <v>138765</v>
      </c>
      <c r="AD250" s="184">
        <v>346696.67</v>
      </c>
      <c r="AE250" s="184">
        <v>1753330.26</v>
      </c>
      <c r="AF250" s="184">
        <v>224278</v>
      </c>
      <c r="AG250" s="184">
        <v>158229.5</v>
      </c>
      <c r="AH250" s="184">
        <v>447897.5</v>
      </c>
      <c r="AI250" s="184">
        <v>506143.52</v>
      </c>
      <c r="AJ250" s="184">
        <v>101184</v>
      </c>
      <c r="AK250" s="184">
        <v>260613.46</v>
      </c>
      <c r="AL250" s="184">
        <v>1562781.6</v>
      </c>
      <c r="AM250" s="184">
        <v>401501.18</v>
      </c>
      <c r="AN250" s="184">
        <v>99384</v>
      </c>
      <c r="AO250" s="184">
        <v>525873.05000000005</v>
      </c>
      <c r="AP250" s="184">
        <v>561056.37</v>
      </c>
      <c r="AQ250" s="184">
        <v>507503.74</v>
      </c>
      <c r="AR250" s="184">
        <v>112992.64</v>
      </c>
      <c r="AS250" s="184">
        <v>1132548.1000000001</v>
      </c>
      <c r="AT250" s="184">
        <v>157256.03</v>
      </c>
      <c r="AU250" s="184">
        <v>155570.5</v>
      </c>
      <c r="AV250" s="184">
        <v>243960</v>
      </c>
      <c r="AW250" s="184">
        <v>99753</v>
      </c>
      <c r="AX250" s="184">
        <v>73890</v>
      </c>
      <c r="AY250" s="184">
        <v>341250</v>
      </c>
      <c r="AZ250" s="184">
        <v>276304.25</v>
      </c>
      <c r="BA250" s="184">
        <v>225795</v>
      </c>
      <c r="BB250" s="184">
        <v>1249457</v>
      </c>
      <c r="BC250" s="184">
        <v>68560</v>
      </c>
      <c r="BD250" s="184">
        <v>996174.5</v>
      </c>
      <c r="BE250" s="184">
        <v>195026</v>
      </c>
      <c r="BF250" s="184">
        <v>131645</v>
      </c>
      <c r="BG250" s="184">
        <v>214040.7</v>
      </c>
      <c r="BH250" s="184">
        <v>970375.68000000005</v>
      </c>
      <c r="BI250" s="184">
        <v>120317.04</v>
      </c>
      <c r="BJ250" s="184">
        <v>228506.94</v>
      </c>
      <c r="BK250" s="184">
        <v>131245</v>
      </c>
      <c r="BL250" s="184">
        <v>142858</v>
      </c>
      <c r="BM250" s="184">
        <v>1712363</v>
      </c>
      <c r="BN250" s="184">
        <v>371155.49</v>
      </c>
      <c r="BO250" s="184">
        <v>293418.59000000003</v>
      </c>
      <c r="BP250" s="184">
        <v>340385.39</v>
      </c>
      <c r="BQ250" s="184">
        <v>421811.14</v>
      </c>
      <c r="BR250" s="184">
        <v>164266</v>
      </c>
      <c r="BS250" s="184">
        <v>3413188.73</v>
      </c>
      <c r="BT250" s="184">
        <v>550888.65</v>
      </c>
      <c r="BU250" s="184">
        <v>516998</v>
      </c>
      <c r="BV250" s="184">
        <v>1764220.15</v>
      </c>
      <c r="BW250" s="184">
        <v>133626.9</v>
      </c>
      <c r="BX250" s="184">
        <v>199932.06</v>
      </c>
      <c r="BY250" s="184">
        <v>665629.92000000004</v>
      </c>
      <c r="BZ250" s="184">
        <v>331880</v>
      </c>
      <c r="CA250" s="184">
        <v>162748.5</v>
      </c>
      <c r="CB250" s="184">
        <v>308042</v>
      </c>
      <c r="CC250" s="184">
        <v>1601462</v>
      </c>
      <c r="CD250" s="184">
        <v>671755.69</v>
      </c>
      <c r="CE250" s="184">
        <v>257756.57</v>
      </c>
      <c r="CF250" s="184">
        <v>358889.21</v>
      </c>
      <c r="CG250" s="184">
        <v>125316.77</v>
      </c>
      <c r="CH250" s="184">
        <v>130794.75</v>
      </c>
      <c r="CI250" s="184">
        <v>139803</v>
      </c>
      <c r="CJ250" s="184">
        <v>142847.73000000001</v>
      </c>
      <c r="CK250" s="184">
        <v>972794.3</v>
      </c>
      <c r="CL250" s="184">
        <v>109737</v>
      </c>
      <c r="CM250" s="184">
        <v>146545.26999999999</v>
      </c>
    </row>
    <row r="251" spans="1:91" ht="24.6">
      <c r="A251" s="120">
        <v>28</v>
      </c>
      <c r="B251" s="220" t="s">
        <v>964</v>
      </c>
      <c r="C251" s="123" t="s">
        <v>535</v>
      </c>
      <c r="D251" s="184">
        <v>6055</v>
      </c>
      <c r="E251" s="184">
        <v>6165.51</v>
      </c>
      <c r="F251" s="184">
        <v>20910</v>
      </c>
      <c r="G251" s="184">
        <v>67003</v>
      </c>
      <c r="H251" s="184">
        <v>2545</v>
      </c>
      <c r="I251" s="184">
        <v>21208</v>
      </c>
      <c r="J251" s="184">
        <v>32804</v>
      </c>
      <c r="K251" s="184">
        <v>40325</v>
      </c>
      <c r="L251" s="184">
        <v>29748</v>
      </c>
      <c r="M251" s="184">
        <v>5470</v>
      </c>
      <c r="N251" s="184">
        <v>109269</v>
      </c>
      <c r="O251" s="184">
        <v>1491.5</v>
      </c>
      <c r="P251" s="184">
        <v>211438.73</v>
      </c>
      <c r="Q251" s="184">
        <v>24313.58</v>
      </c>
      <c r="R251" s="184">
        <v>69004</v>
      </c>
      <c r="S251" s="184">
        <v>44178.64</v>
      </c>
      <c r="T251" s="184">
        <v>186616.2</v>
      </c>
      <c r="U251" s="184">
        <v>41883</v>
      </c>
      <c r="V251" s="184">
        <v>108686.2</v>
      </c>
      <c r="W251" s="184">
        <v>141094.37</v>
      </c>
      <c r="X251" s="184">
        <v>108030</v>
      </c>
      <c r="Y251" s="184">
        <v>13625</v>
      </c>
      <c r="Z251" s="184">
        <v>23841</v>
      </c>
      <c r="AA251" s="184">
        <v>21210</v>
      </c>
      <c r="AB251" s="184">
        <v>3150</v>
      </c>
      <c r="AC251" s="184">
        <v>4710</v>
      </c>
      <c r="AD251" s="184">
        <v>7770</v>
      </c>
      <c r="AE251" s="184">
        <v>265670</v>
      </c>
      <c r="AF251" s="184">
        <v>5812.8</v>
      </c>
      <c r="AG251" s="184">
        <v>54439</v>
      </c>
      <c r="AH251" s="184">
        <v>4130</v>
      </c>
      <c r="AI251" s="184">
        <v>36415</v>
      </c>
      <c r="AJ251" s="184">
        <v>27241</v>
      </c>
      <c r="AK251" s="184">
        <v>56150</v>
      </c>
      <c r="AL251" s="184">
        <v>2332541.4</v>
      </c>
      <c r="AM251" s="184">
        <v>109071.81</v>
      </c>
      <c r="AN251" s="184">
        <v>2050</v>
      </c>
      <c r="AO251" s="184">
        <v>58622</v>
      </c>
      <c r="AP251" s="184">
        <v>82691</v>
      </c>
      <c r="AQ251" s="184">
        <v>38275.4</v>
      </c>
      <c r="AR251" s="184">
        <v>6259.6</v>
      </c>
      <c r="AS251" s="184">
        <v>445397.4</v>
      </c>
      <c r="AT251" s="184">
        <v>21133</v>
      </c>
      <c r="AU251" s="184">
        <v>35370</v>
      </c>
      <c r="AV251" s="184">
        <v>93975</v>
      </c>
      <c r="AW251" s="184">
        <v>65692.45</v>
      </c>
      <c r="AX251" s="184">
        <v>80094.3</v>
      </c>
      <c r="AY251" s="184">
        <v>378748.8</v>
      </c>
      <c r="AZ251" s="184">
        <v>32115.88</v>
      </c>
      <c r="BA251" s="184">
        <v>40593</v>
      </c>
      <c r="BB251" s="184">
        <v>3425</v>
      </c>
      <c r="BC251" s="184">
        <v>394388.1</v>
      </c>
      <c r="BD251" s="184">
        <v>94997</v>
      </c>
      <c r="BE251" s="184"/>
      <c r="BF251" s="184">
        <v>6130</v>
      </c>
      <c r="BG251" s="184">
        <v>41793.35</v>
      </c>
      <c r="BH251" s="184">
        <v>114934.9</v>
      </c>
      <c r="BI251" s="184">
        <v>1028</v>
      </c>
      <c r="BJ251" s="184">
        <v>62180</v>
      </c>
      <c r="BK251" s="184"/>
      <c r="BL251" s="184">
        <v>12239</v>
      </c>
      <c r="BM251" s="184">
        <v>254004</v>
      </c>
      <c r="BN251" s="184">
        <v>81620.55</v>
      </c>
      <c r="BO251" s="184">
        <v>43035</v>
      </c>
      <c r="BP251" s="184">
        <v>4200</v>
      </c>
      <c r="BQ251" s="184">
        <v>153141.6</v>
      </c>
      <c r="BR251" s="184">
        <v>74599</v>
      </c>
      <c r="BS251" s="184">
        <v>1694547.42</v>
      </c>
      <c r="BT251" s="186">
        <v>6912.07</v>
      </c>
      <c r="BU251" s="184">
        <v>91970</v>
      </c>
      <c r="BV251" s="184">
        <v>114054</v>
      </c>
      <c r="BW251" s="184">
        <v>1265</v>
      </c>
      <c r="BX251" s="184">
        <v>29640</v>
      </c>
      <c r="BY251" s="184">
        <v>5297.5</v>
      </c>
      <c r="BZ251" s="184">
        <v>17235</v>
      </c>
      <c r="CA251" s="184">
        <v>35065</v>
      </c>
      <c r="CB251" s="184">
        <v>33607</v>
      </c>
      <c r="CC251" s="184">
        <v>152767</v>
      </c>
      <c r="CD251" s="184">
        <v>81931.5</v>
      </c>
      <c r="CE251" s="184">
        <v>35805.410000000003</v>
      </c>
      <c r="CF251" s="184">
        <v>64886.03</v>
      </c>
      <c r="CG251" s="184">
        <v>31465</v>
      </c>
      <c r="CH251" s="184">
        <v>1746</v>
      </c>
      <c r="CI251" s="184">
        <v>96665.33</v>
      </c>
      <c r="CJ251" s="184">
        <v>50527.1</v>
      </c>
      <c r="CK251" s="184">
        <v>234912</v>
      </c>
      <c r="CL251" s="184">
        <v>9230</v>
      </c>
      <c r="CM251" s="184">
        <v>3187</v>
      </c>
    </row>
    <row r="252" spans="1:91" ht="24.6">
      <c r="A252" s="120">
        <v>28</v>
      </c>
      <c r="B252" s="220" t="s">
        <v>965</v>
      </c>
      <c r="C252" s="123" t="s">
        <v>536</v>
      </c>
      <c r="D252" s="184"/>
      <c r="E252" s="184"/>
      <c r="F252" s="184">
        <v>50030</v>
      </c>
      <c r="G252" s="184"/>
      <c r="H252" s="184">
        <v>70040</v>
      </c>
      <c r="I252" s="184"/>
      <c r="J252" s="184"/>
      <c r="K252" s="184">
        <v>83150</v>
      </c>
      <c r="L252" s="184"/>
      <c r="M252" s="184">
        <v>233111.06</v>
      </c>
      <c r="N252" s="184">
        <v>25600</v>
      </c>
      <c r="O252" s="184"/>
      <c r="P252" s="184"/>
      <c r="Q252" s="184"/>
      <c r="R252" s="184">
        <v>6100</v>
      </c>
      <c r="S252" s="184"/>
      <c r="T252" s="184"/>
      <c r="U252" s="184">
        <v>6265</v>
      </c>
      <c r="V252" s="184"/>
      <c r="W252" s="184">
        <v>7650</v>
      </c>
      <c r="X252" s="184">
        <v>24750</v>
      </c>
      <c r="Y252" s="184">
        <v>17550</v>
      </c>
      <c r="Z252" s="184">
        <v>11525</v>
      </c>
      <c r="AA252" s="184">
        <v>6610</v>
      </c>
      <c r="AB252" s="184">
        <v>2060</v>
      </c>
      <c r="AC252" s="184">
        <v>1000</v>
      </c>
      <c r="AD252" s="184"/>
      <c r="AE252" s="184">
        <v>6700</v>
      </c>
      <c r="AF252" s="184"/>
      <c r="AG252" s="184">
        <v>10972</v>
      </c>
      <c r="AH252" s="184">
        <v>74100</v>
      </c>
      <c r="AI252" s="184">
        <v>95000</v>
      </c>
      <c r="AJ252" s="184">
        <v>1000</v>
      </c>
      <c r="AK252" s="184"/>
      <c r="AL252" s="184">
        <v>38000</v>
      </c>
      <c r="AM252" s="184">
        <v>380</v>
      </c>
      <c r="AN252" s="184"/>
      <c r="AO252" s="184">
        <v>7950</v>
      </c>
      <c r="AP252" s="184">
        <v>3680</v>
      </c>
      <c r="AQ252" s="184">
        <v>6910</v>
      </c>
      <c r="AR252" s="184">
        <v>1000</v>
      </c>
      <c r="AS252" s="184">
        <v>24453</v>
      </c>
      <c r="AT252" s="184">
        <v>10098</v>
      </c>
      <c r="AU252" s="184">
        <v>46250</v>
      </c>
      <c r="AV252" s="184"/>
      <c r="AW252" s="184"/>
      <c r="AX252" s="184"/>
      <c r="AY252" s="184">
        <v>64100</v>
      </c>
      <c r="AZ252" s="184">
        <v>22585</v>
      </c>
      <c r="BA252" s="184">
        <v>3060.2</v>
      </c>
      <c r="BB252" s="184"/>
      <c r="BC252" s="184">
        <v>43200</v>
      </c>
      <c r="BD252" s="184">
        <v>14710</v>
      </c>
      <c r="BE252" s="184">
        <v>194008</v>
      </c>
      <c r="BF252" s="184"/>
      <c r="BG252" s="184">
        <v>28700</v>
      </c>
      <c r="BH252" s="184">
        <v>1177</v>
      </c>
      <c r="BI252" s="184">
        <v>14347</v>
      </c>
      <c r="BJ252" s="184">
        <v>17794.5</v>
      </c>
      <c r="BK252" s="184">
        <v>1062</v>
      </c>
      <c r="BL252" s="184">
        <v>6141</v>
      </c>
      <c r="BM252" s="184">
        <v>7910</v>
      </c>
      <c r="BN252" s="184">
        <v>1100</v>
      </c>
      <c r="BO252" s="184">
        <v>1550</v>
      </c>
      <c r="BP252" s="184"/>
      <c r="BQ252" s="184">
        <v>13189</v>
      </c>
      <c r="BR252" s="184">
        <v>54560</v>
      </c>
      <c r="BS252" s="184">
        <v>4012868.4</v>
      </c>
      <c r="BT252" s="184">
        <v>18172</v>
      </c>
      <c r="BU252" s="184">
        <v>83905</v>
      </c>
      <c r="BV252" s="184">
        <v>5670</v>
      </c>
      <c r="BW252" s="184">
        <v>60935.1</v>
      </c>
      <c r="BX252" s="184"/>
      <c r="BY252" s="184">
        <v>80060.850000000006</v>
      </c>
      <c r="BZ252" s="184">
        <v>7000</v>
      </c>
      <c r="CA252" s="184">
        <v>79240</v>
      </c>
      <c r="CB252" s="184"/>
      <c r="CC252" s="184">
        <v>19300</v>
      </c>
      <c r="CD252" s="184">
        <v>2065</v>
      </c>
      <c r="CE252" s="184"/>
      <c r="CF252" s="184">
        <v>279486</v>
      </c>
      <c r="CG252" s="184">
        <v>8215</v>
      </c>
      <c r="CH252" s="184">
        <v>11210</v>
      </c>
      <c r="CI252" s="184"/>
      <c r="CJ252" s="184">
        <v>39571</v>
      </c>
      <c r="CK252" s="184">
        <v>438797.5</v>
      </c>
      <c r="CL252" s="184"/>
      <c r="CM252" s="184"/>
    </row>
    <row r="253" spans="1:91" ht="24.6">
      <c r="A253" s="120">
        <v>28</v>
      </c>
      <c r="B253" s="220" t="s">
        <v>966</v>
      </c>
      <c r="C253" s="123" t="s">
        <v>537</v>
      </c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>
        <v>3755</v>
      </c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  <c r="BI253" s="184"/>
      <c r="BJ253" s="184"/>
      <c r="BK253" s="184"/>
      <c r="BL253" s="184"/>
      <c r="BM253" s="184"/>
      <c r="BN253" s="184"/>
      <c r="BO253" s="184"/>
      <c r="BP253" s="184"/>
      <c r="BQ253" s="184"/>
      <c r="BR253" s="184"/>
      <c r="BS253" s="186"/>
      <c r="BT253" s="186"/>
      <c r="BU253" s="186"/>
      <c r="BV253" s="186"/>
      <c r="BW253" s="186">
        <v>1026240</v>
      </c>
      <c r="BX253" s="184"/>
      <c r="BY253" s="186"/>
      <c r="BZ253" s="184"/>
      <c r="CA253" s="186"/>
      <c r="CB253" s="184"/>
      <c r="CC253" s="186"/>
      <c r="CD253" s="186"/>
      <c r="CE253" s="186"/>
      <c r="CF253" s="186"/>
      <c r="CG253" s="186"/>
      <c r="CH253" s="184"/>
      <c r="CI253" s="186"/>
      <c r="CJ253" s="186"/>
      <c r="CK253" s="186"/>
      <c r="CL253" s="186"/>
      <c r="CM253" s="186"/>
    </row>
    <row r="254" spans="1:91" ht="24.6">
      <c r="A254" s="120">
        <v>29</v>
      </c>
      <c r="B254" s="220" t="s">
        <v>967</v>
      </c>
      <c r="C254" s="123" t="s">
        <v>538</v>
      </c>
      <c r="D254" s="184">
        <v>388510</v>
      </c>
      <c r="E254" s="184"/>
      <c r="F254" s="184">
        <v>544212.69999999995</v>
      </c>
      <c r="G254" s="184">
        <v>14325</v>
      </c>
      <c r="H254" s="184"/>
      <c r="I254" s="184"/>
      <c r="J254" s="184"/>
      <c r="K254" s="184"/>
      <c r="L254" s="184">
        <v>818792</v>
      </c>
      <c r="M254" s="184"/>
      <c r="N254" s="184">
        <v>493000</v>
      </c>
      <c r="O254" s="184"/>
      <c r="P254" s="184"/>
      <c r="Q254" s="184">
        <v>736900</v>
      </c>
      <c r="R254" s="184"/>
      <c r="S254" s="184"/>
      <c r="T254" s="184">
        <v>198250</v>
      </c>
      <c r="U254" s="184">
        <v>104000</v>
      </c>
      <c r="V254" s="184">
        <v>8000</v>
      </c>
      <c r="W254" s="184"/>
      <c r="X254" s="184">
        <v>3372000</v>
      </c>
      <c r="Y254" s="184"/>
      <c r="Z254" s="184"/>
      <c r="AA254" s="184"/>
      <c r="AB254" s="184"/>
      <c r="AC254" s="184"/>
      <c r="AD254" s="184"/>
      <c r="AE254" s="184"/>
      <c r="AF254" s="184"/>
      <c r="AG254" s="184"/>
      <c r="AH254" s="184"/>
      <c r="AI254" s="184">
        <v>261950</v>
      </c>
      <c r="AJ254" s="184"/>
      <c r="AK254" s="184"/>
      <c r="AL254" s="184">
        <v>574000</v>
      </c>
      <c r="AM254" s="184">
        <v>380300</v>
      </c>
      <c r="AN254" s="184"/>
      <c r="AO254" s="184"/>
      <c r="AP254" s="184">
        <v>303700</v>
      </c>
      <c r="AQ254" s="184"/>
      <c r="AR254" s="184"/>
      <c r="AS254" s="184"/>
      <c r="AT254" s="184">
        <v>480000</v>
      </c>
      <c r="AU254" s="184">
        <v>1019256.25</v>
      </c>
      <c r="AV254" s="184">
        <v>220000</v>
      </c>
      <c r="AW254" s="184"/>
      <c r="AX254" s="184"/>
      <c r="AY254" s="184"/>
      <c r="AZ254" s="184"/>
      <c r="BA254" s="184">
        <v>50000</v>
      </c>
      <c r="BB254" s="184">
        <v>794444</v>
      </c>
      <c r="BC254" s="184"/>
      <c r="BD254" s="184">
        <v>1239535</v>
      </c>
      <c r="BE254" s="184"/>
      <c r="BF254" s="184"/>
      <c r="BG254" s="184"/>
      <c r="BH254" s="184">
        <v>116800</v>
      </c>
      <c r="BI254" s="184">
        <v>28320</v>
      </c>
      <c r="BJ254" s="184">
        <v>84000</v>
      </c>
      <c r="BK254" s="184"/>
      <c r="BL254" s="184"/>
      <c r="BM254" s="184">
        <v>161140</v>
      </c>
      <c r="BN254" s="184">
        <v>354000</v>
      </c>
      <c r="BO254" s="184">
        <v>59300</v>
      </c>
      <c r="BP254" s="184"/>
      <c r="BQ254" s="184"/>
      <c r="BR254" s="184"/>
      <c r="BS254" s="186">
        <v>5085136.2</v>
      </c>
      <c r="BT254" s="184"/>
      <c r="BU254" s="186">
        <v>132500</v>
      </c>
      <c r="BV254" s="186">
        <v>25000</v>
      </c>
      <c r="BW254" s="184"/>
      <c r="BX254" s="184"/>
      <c r="BY254" s="186">
        <v>24000</v>
      </c>
      <c r="BZ254" s="184"/>
      <c r="CA254" s="184">
        <v>1000</v>
      </c>
      <c r="CB254" s="184"/>
      <c r="CC254" s="184">
        <v>122300</v>
      </c>
      <c r="CD254" s="186">
        <v>1087920</v>
      </c>
      <c r="CE254" s="184"/>
      <c r="CF254" s="184">
        <v>60000</v>
      </c>
      <c r="CG254" s="186"/>
      <c r="CH254" s="184"/>
      <c r="CI254" s="184"/>
      <c r="CJ254" s="184"/>
      <c r="CK254" s="186"/>
      <c r="CL254" s="184"/>
      <c r="CM254" s="184">
        <v>394500</v>
      </c>
    </row>
    <row r="255" spans="1:91" ht="24.6">
      <c r="A255" s="120">
        <v>29</v>
      </c>
      <c r="B255" s="220" t="s">
        <v>968</v>
      </c>
      <c r="C255" s="123" t="s">
        <v>539</v>
      </c>
      <c r="D255" s="184"/>
      <c r="E255" s="184">
        <v>63400</v>
      </c>
      <c r="F255" s="184">
        <v>12000</v>
      </c>
      <c r="G255" s="184">
        <v>27240</v>
      </c>
      <c r="H255" s="184"/>
      <c r="I255" s="184"/>
      <c r="J255" s="184"/>
      <c r="K255" s="184">
        <v>21667.5</v>
      </c>
      <c r="L255" s="184"/>
      <c r="M255" s="184"/>
      <c r="N255" s="184"/>
      <c r="O255" s="184"/>
      <c r="P255" s="184"/>
      <c r="Q255" s="184"/>
      <c r="R255" s="184">
        <v>56036</v>
      </c>
      <c r="S255" s="184"/>
      <c r="T255" s="184">
        <v>6300</v>
      </c>
      <c r="U255" s="184">
        <v>4800</v>
      </c>
      <c r="V255" s="184"/>
      <c r="W255" s="184"/>
      <c r="X255" s="184">
        <v>76200</v>
      </c>
      <c r="Y255" s="184">
        <v>11250</v>
      </c>
      <c r="Z255" s="184"/>
      <c r="AA255" s="184">
        <v>9000</v>
      </c>
      <c r="AB255" s="184"/>
      <c r="AC255" s="184"/>
      <c r="AD255" s="184"/>
      <c r="AE255" s="184"/>
      <c r="AF255" s="184">
        <v>6500</v>
      </c>
      <c r="AG255" s="184"/>
      <c r="AH255" s="184">
        <v>33450</v>
      </c>
      <c r="AI255" s="184">
        <v>24850</v>
      </c>
      <c r="AJ255" s="184"/>
      <c r="AK255" s="184">
        <v>4815</v>
      </c>
      <c r="AL255" s="184">
        <v>500192</v>
      </c>
      <c r="AM255" s="184">
        <v>18490</v>
      </c>
      <c r="AN255" s="184"/>
      <c r="AO255" s="184"/>
      <c r="AP255" s="184">
        <v>19200</v>
      </c>
      <c r="AQ255" s="184">
        <v>9500</v>
      </c>
      <c r="AR255" s="184"/>
      <c r="AS255" s="184">
        <v>18690</v>
      </c>
      <c r="AT255" s="184">
        <v>17500</v>
      </c>
      <c r="AU255" s="184"/>
      <c r="AV255" s="184"/>
      <c r="AW255" s="184">
        <v>15600</v>
      </c>
      <c r="AX255" s="184"/>
      <c r="AY255" s="184">
        <v>76400</v>
      </c>
      <c r="AZ255" s="184"/>
      <c r="BA255" s="184">
        <v>6300</v>
      </c>
      <c r="BB255" s="184">
        <v>2690</v>
      </c>
      <c r="BC255" s="184">
        <v>12000</v>
      </c>
      <c r="BD255" s="184">
        <v>50429</v>
      </c>
      <c r="BE255" s="184"/>
      <c r="BF255" s="184"/>
      <c r="BG255" s="184"/>
      <c r="BH255" s="184">
        <v>53648.4</v>
      </c>
      <c r="BI255" s="184">
        <v>4500</v>
      </c>
      <c r="BJ255" s="184"/>
      <c r="BK255" s="184">
        <v>47500</v>
      </c>
      <c r="BL255" s="184">
        <v>5000</v>
      </c>
      <c r="BM255" s="184">
        <v>43770</v>
      </c>
      <c r="BN255" s="184">
        <v>153550</v>
      </c>
      <c r="BO255" s="184">
        <v>14000</v>
      </c>
      <c r="BP255" s="184"/>
      <c r="BQ255" s="184">
        <v>37800</v>
      </c>
      <c r="BR255" s="184"/>
      <c r="BS255" s="186">
        <v>1715575.98</v>
      </c>
      <c r="BT255" s="186">
        <v>2920</v>
      </c>
      <c r="BU255" s="186"/>
      <c r="BV255" s="186">
        <v>57127.3</v>
      </c>
      <c r="BW255" s="186"/>
      <c r="BX255" s="186"/>
      <c r="BY255" s="186">
        <v>49050</v>
      </c>
      <c r="BZ255" s="184">
        <v>33580</v>
      </c>
      <c r="CA255" s="186"/>
      <c r="CB255" s="186">
        <v>5189.5</v>
      </c>
      <c r="CC255" s="186">
        <v>25369</v>
      </c>
      <c r="CD255" s="186"/>
      <c r="CE255" s="186"/>
      <c r="CF255" s="186">
        <v>35571</v>
      </c>
      <c r="CG255" s="186"/>
      <c r="CH255" s="186"/>
      <c r="CI255" s="186"/>
      <c r="CJ255" s="186"/>
      <c r="CK255" s="186"/>
      <c r="CL255" s="186"/>
      <c r="CM255" s="186"/>
    </row>
    <row r="256" spans="1:91" ht="24.6">
      <c r="A256" s="120">
        <v>29</v>
      </c>
      <c r="B256" s="220" t="s">
        <v>969</v>
      </c>
      <c r="C256" s="123" t="s">
        <v>540</v>
      </c>
      <c r="D256" s="184">
        <v>43531.3</v>
      </c>
      <c r="E256" s="184">
        <v>58533.67</v>
      </c>
      <c r="F256" s="184">
        <v>18223.64</v>
      </c>
      <c r="G256" s="184">
        <v>33630</v>
      </c>
      <c r="H256" s="184">
        <v>60600</v>
      </c>
      <c r="I256" s="184"/>
      <c r="J256" s="184">
        <v>26412.07</v>
      </c>
      <c r="K256" s="184">
        <v>103061.36</v>
      </c>
      <c r="L256" s="184">
        <v>42702.57</v>
      </c>
      <c r="M256" s="184">
        <v>51368.46</v>
      </c>
      <c r="N256" s="184">
        <v>62452.4</v>
      </c>
      <c r="O256" s="184">
        <v>3198.23</v>
      </c>
      <c r="P256" s="184">
        <v>142342.51</v>
      </c>
      <c r="Q256" s="184">
        <v>333683.99</v>
      </c>
      <c r="R256" s="184">
        <v>65032.15</v>
      </c>
      <c r="S256" s="184"/>
      <c r="T256" s="184">
        <v>76944.289999999994</v>
      </c>
      <c r="U256" s="184">
        <v>127497.81</v>
      </c>
      <c r="V256" s="184">
        <v>4650.22</v>
      </c>
      <c r="W256" s="184"/>
      <c r="X256" s="184">
        <v>458633.26</v>
      </c>
      <c r="Y256" s="184">
        <v>21618.38</v>
      </c>
      <c r="Z256" s="184">
        <v>69130.11</v>
      </c>
      <c r="AA256" s="184">
        <v>113001.55</v>
      </c>
      <c r="AB256" s="184">
        <v>25679.91</v>
      </c>
      <c r="AC256" s="184">
        <v>34938.36</v>
      </c>
      <c r="AD256" s="184">
        <v>67857.600000000006</v>
      </c>
      <c r="AE256" s="184">
        <v>59909.46</v>
      </c>
      <c r="AF256" s="184">
        <v>188472.89</v>
      </c>
      <c r="AG256" s="184">
        <v>81024.789999999994</v>
      </c>
      <c r="AH256" s="184">
        <v>156986.69</v>
      </c>
      <c r="AI256" s="184">
        <v>69970.23</v>
      </c>
      <c r="AJ256" s="184">
        <v>33960.19</v>
      </c>
      <c r="AK256" s="184">
        <v>15040</v>
      </c>
      <c r="AL256" s="184">
        <v>320195</v>
      </c>
      <c r="AM256" s="184">
        <v>66409.2</v>
      </c>
      <c r="AN256" s="184">
        <v>31050</v>
      </c>
      <c r="AO256" s="184">
        <v>60680.38</v>
      </c>
      <c r="AP256" s="184">
        <v>23230</v>
      </c>
      <c r="AQ256" s="184">
        <v>99855</v>
      </c>
      <c r="AR256" s="184">
        <v>23062.38</v>
      </c>
      <c r="AS256" s="184">
        <v>159090</v>
      </c>
      <c r="AT256" s="184">
        <v>51481.66</v>
      </c>
      <c r="AU256" s="184">
        <v>109465.12</v>
      </c>
      <c r="AV256" s="184">
        <v>55750</v>
      </c>
      <c r="AW256" s="184">
        <v>49020.77</v>
      </c>
      <c r="AX256" s="184">
        <v>6361.15</v>
      </c>
      <c r="AY256" s="184">
        <v>46332.27</v>
      </c>
      <c r="AZ256" s="184">
        <v>86236.45</v>
      </c>
      <c r="BA256" s="184">
        <v>19300</v>
      </c>
      <c r="BB256" s="184"/>
      <c r="BC256" s="184">
        <v>33550</v>
      </c>
      <c r="BD256" s="184">
        <v>134037.84</v>
      </c>
      <c r="BE256" s="184">
        <v>2878.3</v>
      </c>
      <c r="BF256" s="184">
        <v>20607.57</v>
      </c>
      <c r="BG256" s="184">
        <v>56131.76</v>
      </c>
      <c r="BH256" s="184">
        <v>48840.09</v>
      </c>
      <c r="BI256" s="184">
        <v>14280.04</v>
      </c>
      <c r="BJ256" s="184">
        <v>39940</v>
      </c>
      <c r="BK256" s="184">
        <v>79642.09</v>
      </c>
      <c r="BL256" s="184">
        <v>87408.3</v>
      </c>
      <c r="BM256" s="184">
        <v>47419.94</v>
      </c>
      <c r="BN256" s="184">
        <v>71080</v>
      </c>
      <c r="BO256" s="184">
        <v>24520</v>
      </c>
      <c r="BP256" s="184">
        <v>25074.36</v>
      </c>
      <c r="BQ256" s="184">
        <v>53722.35</v>
      </c>
      <c r="BR256" s="184">
        <v>95750</v>
      </c>
      <c r="BS256" s="186">
        <v>251042.33</v>
      </c>
      <c r="BT256" s="186">
        <v>24878.86</v>
      </c>
      <c r="BU256" s="186">
        <v>67130</v>
      </c>
      <c r="BV256" s="186">
        <v>132103.57999999999</v>
      </c>
      <c r="BW256" s="186"/>
      <c r="BX256" s="186">
        <v>7400</v>
      </c>
      <c r="BY256" s="186">
        <v>44870</v>
      </c>
      <c r="BZ256" s="184">
        <v>13970</v>
      </c>
      <c r="CA256" s="186">
        <v>41290</v>
      </c>
      <c r="CB256" s="186">
        <v>36109.94</v>
      </c>
      <c r="CC256" s="186">
        <v>6136.34</v>
      </c>
      <c r="CD256" s="186">
        <v>44630</v>
      </c>
      <c r="CE256" s="186"/>
      <c r="CF256" s="186">
        <v>84307.3</v>
      </c>
      <c r="CG256" s="186">
        <v>85825</v>
      </c>
      <c r="CH256" s="186"/>
      <c r="CI256" s="186"/>
      <c r="CJ256" s="186">
        <v>131570.5</v>
      </c>
      <c r="CK256" s="186">
        <v>90892</v>
      </c>
      <c r="CL256" s="186">
        <v>31015</v>
      </c>
      <c r="CM256" s="186">
        <v>34005.019999999997</v>
      </c>
    </row>
    <row r="257" spans="1:91" ht="24.6">
      <c r="A257" s="120">
        <v>29</v>
      </c>
      <c r="B257" s="220" t="s">
        <v>970</v>
      </c>
      <c r="C257" s="140" t="s">
        <v>541</v>
      </c>
      <c r="D257" s="184"/>
      <c r="E257" s="184"/>
      <c r="F257" s="184"/>
      <c r="G257" s="184">
        <v>162974</v>
      </c>
      <c r="H257" s="184"/>
      <c r="I257" s="184"/>
      <c r="J257" s="184">
        <v>29425</v>
      </c>
      <c r="K257" s="184"/>
      <c r="L257" s="184"/>
      <c r="M257" s="184">
        <v>80324.899999999994</v>
      </c>
      <c r="N257" s="184"/>
      <c r="O257" s="184"/>
      <c r="P257" s="184"/>
      <c r="Q257" s="184"/>
      <c r="R257" s="184"/>
      <c r="S257" s="184"/>
      <c r="T257" s="184"/>
      <c r="U257" s="184"/>
      <c r="V257" s="184">
        <v>77040</v>
      </c>
      <c r="W257" s="184"/>
      <c r="X257" s="184"/>
      <c r="Y257" s="184"/>
      <c r="Z257" s="184"/>
      <c r="AA257" s="184"/>
      <c r="AB257" s="184"/>
      <c r="AC257" s="184"/>
      <c r="AD257" s="184"/>
      <c r="AE257" s="184">
        <v>267312.75</v>
      </c>
      <c r="AF257" s="184"/>
      <c r="AG257" s="184"/>
      <c r="AH257" s="184"/>
      <c r="AI257" s="184"/>
      <c r="AJ257" s="184"/>
      <c r="AK257" s="184"/>
      <c r="AL257" s="184">
        <v>517605</v>
      </c>
      <c r="AM257" s="184"/>
      <c r="AN257" s="184"/>
      <c r="AO257" s="184"/>
      <c r="AP257" s="184"/>
      <c r="AQ257" s="184"/>
      <c r="AR257" s="184"/>
      <c r="AS257" s="184">
        <v>240</v>
      </c>
      <c r="AT257" s="184"/>
      <c r="AU257" s="184">
        <v>14980</v>
      </c>
      <c r="AV257" s="184"/>
      <c r="AW257" s="184"/>
      <c r="AX257" s="184"/>
      <c r="AY257" s="184"/>
      <c r="AZ257" s="184"/>
      <c r="BA257" s="184"/>
      <c r="BB257" s="184"/>
      <c r="BC257" s="184"/>
      <c r="BD257" s="184"/>
      <c r="BE257" s="184"/>
      <c r="BF257" s="184"/>
      <c r="BG257" s="184"/>
      <c r="BH257" s="184">
        <v>2200</v>
      </c>
      <c r="BI257" s="184"/>
      <c r="BJ257" s="184"/>
      <c r="BK257" s="184"/>
      <c r="BL257" s="184"/>
      <c r="BM257" s="184">
        <v>1110</v>
      </c>
      <c r="BN257" s="184">
        <v>20605</v>
      </c>
      <c r="BO257" s="184"/>
      <c r="BP257" s="184"/>
      <c r="BQ257" s="184"/>
      <c r="BR257" s="184"/>
      <c r="BS257" s="184"/>
      <c r="BT257" s="184">
        <v>2920</v>
      </c>
      <c r="BU257" s="184"/>
      <c r="BV257" s="186"/>
      <c r="BW257" s="184"/>
      <c r="BX257" s="184"/>
      <c r="BY257" s="186"/>
      <c r="BZ257" s="184"/>
      <c r="CA257" s="184"/>
      <c r="CB257" s="184"/>
      <c r="CC257" s="184"/>
      <c r="CD257" s="186"/>
      <c r="CE257" s="186"/>
      <c r="CF257" s="184"/>
      <c r="CG257" s="184"/>
      <c r="CH257" s="184"/>
      <c r="CI257" s="184"/>
      <c r="CJ257" s="184"/>
      <c r="CK257" s="186"/>
      <c r="CL257" s="184"/>
      <c r="CM257" s="184"/>
    </row>
    <row r="258" spans="1:91" ht="24.6">
      <c r="A258" s="120">
        <v>29</v>
      </c>
      <c r="B258" s="220" t="s">
        <v>971</v>
      </c>
      <c r="C258" s="140" t="s">
        <v>542</v>
      </c>
      <c r="D258" s="184"/>
      <c r="E258" s="184"/>
      <c r="F258" s="184"/>
      <c r="G258" s="184"/>
      <c r="H258" s="184"/>
      <c r="I258" s="184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>
        <v>3680.8</v>
      </c>
      <c r="BA258" s="184"/>
      <c r="BB258" s="184"/>
      <c r="BC258" s="184"/>
      <c r="BD258" s="184"/>
      <c r="BE258" s="184"/>
      <c r="BF258" s="184"/>
      <c r="BG258" s="184"/>
      <c r="BH258" s="184"/>
      <c r="BI258" s="184"/>
      <c r="BJ258" s="184"/>
      <c r="BK258" s="184"/>
      <c r="BL258" s="184"/>
      <c r="BM258" s="184">
        <v>1960</v>
      </c>
      <c r="BN258" s="184"/>
      <c r="BO258" s="184"/>
      <c r="BP258" s="184"/>
      <c r="BQ258" s="184"/>
      <c r="BR258" s="184"/>
      <c r="BS258" s="184"/>
      <c r="BT258" s="184">
        <v>19000</v>
      </c>
      <c r="BU258" s="184"/>
      <c r="BV258" s="184"/>
      <c r="BW258" s="184"/>
      <c r="BX258" s="184"/>
      <c r="BY258" s="184"/>
      <c r="BZ258" s="184"/>
      <c r="CA258" s="184"/>
      <c r="CB258" s="184"/>
      <c r="CC258" s="184"/>
      <c r="CD258" s="184"/>
      <c r="CE258" s="184"/>
      <c r="CF258" s="184"/>
      <c r="CG258" s="184"/>
      <c r="CH258" s="184"/>
      <c r="CI258" s="184"/>
      <c r="CJ258" s="184"/>
      <c r="CK258" s="184"/>
      <c r="CL258" s="184"/>
      <c r="CM258" s="184"/>
    </row>
    <row r="259" spans="1:91" ht="24.6">
      <c r="A259" s="120">
        <v>29</v>
      </c>
      <c r="B259" s="220" t="s">
        <v>972</v>
      </c>
      <c r="C259" s="140" t="s">
        <v>543</v>
      </c>
      <c r="D259" s="184">
        <v>522868.5</v>
      </c>
      <c r="E259" s="184">
        <v>36480</v>
      </c>
      <c r="F259" s="184">
        <v>26700</v>
      </c>
      <c r="G259" s="184">
        <v>38792.800000000003</v>
      </c>
      <c r="H259" s="184"/>
      <c r="I259" s="184"/>
      <c r="J259" s="184">
        <v>50310</v>
      </c>
      <c r="K259" s="184">
        <v>238211</v>
      </c>
      <c r="L259" s="184">
        <v>117799.88</v>
      </c>
      <c r="M259" s="184"/>
      <c r="N259" s="184">
        <v>132952.54999999999</v>
      </c>
      <c r="O259" s="184"/>
      <c r="P259" s="184">
        <v>497454.59</v>
      </c>
      <c r="Q259" s="184">
        <v>9050</v>
      </c>
      <c r="R259" s="184">
        <v>191605</v>
      </c>
      <c r="S259" s="184">
        <v>573352</v>
      </c>
      <c r="T259" s="184">
        <v>72450</v>
      </c>
      <c r="U259" s="184">
        <v>3000</v>
      </c>
      <c r="V259" s="184">
        <v>72000</v>
      </c>
      <c r="W259" s="184">
        <v>216905</v>
      </c>
      <c r="X259" s="184">
        <v>230115</v>
      </c>
      <c r="Y259" s="184">
        <v>39500</v>
      </c>
      <c r="Z259" s="184">
        <v>37000</v>
      </c>
      <c r="AA259" s="184">
        <v>37545</v>
      </c>
      <c r="AB259" s="184"/>
      <c r="AC259" s="184">
        <v>35580</v>
      </c>
      <c r="AD259" s="184"/>
      <c r="AE259" s="184">
        <v>252546</v>
      </c>
      <c r="AF259" s="184">
        <v>58379.29</v>
      </c>
      <c r="AG259" s="184">
        <v>27050</v>
      </c>
      <c r="AH259" s="184">
        <v>70383.199999999997</v>
      </c>
      <c r="AI259" s="184">
        <v>35210</v>
      </c>
      <c r="AJ259" s="184">
        <v>71150</v>
      </c>
      <c r="AK259" s="184">
        <v>35000</v>
      </c>
      <c r="AL259" s="184">
        <v>6644917.5099999998</v>
      </c>
      <c r="AM259" s="184">
        <v>12125</v>
      </c>
      <c r="AN259" s="184"/>
      <c r="AO259" s="184">
        <v>119586</v>
      </c>
      <c r="AP259" s="184">
        <v>599163.93000000005</v>
      </c>
      <c r="AQ259" s="184">
        <v>21300</v>
      </c>
      <c r="AR259" s="184"/>
      <c r="AS259" s="184">
        <v>644053.1</v>
      </c>
      <c r="AT259" s="184">
        <v>128901.45</v>
      </c>
      <c r="AU259" s="184"/>
      <c r="AV259" s="184">
        <v>56854</v>
      </c>
      <c r="AW259" s="184">
        <v>109500</v>
      </c>
      <c r="AX259" s="184"/>
      <c r="AY259" s="184">
        <v>126560</v>
      </c>
      <c r="AZ259" s="184"/>
      <c r="BA259" s="184">
        <v>114174</v>
      </c>
      <c r="BB259" s="184">
        <v>291140</v>
      </c>
      <c r="BC259" s="184">
        <v>59265</v>
      </c>
      <c r="BD259" s="184">
        <v>1258856</v>
      </c>
      <c r="BE259" s="184"/>
      <c r="BF259" s="184"/>
      <c r="BG259" s="184">
        <v>78624.17</v>
      </c>
      <c r="BH259" s="184">
        <v>389444.02</v>
      </c>
      <c r="BI259" s="184"/>
      <c r="BJ259" s="184">
        <v>22700</v>
      </c>
      <c r="BK259" s="184">
        <v>64556</v>
      </c>
      <c r="BL259" s="184">
        <v>44800</v>
      </c>
      <c r="BM259" s="184">
        <v>2298721.2999999998</v>
      </c>
      <c r="BN259" s="184">
        <v>201650.6</v>
      </c>
      <c r="BO259" s="184">
        <v>111757.4</v>
      </c>
      <c r="BP259" s="184">
        <v>31993</v>
      </c>
      <c r="BQ259" s="184">
        <v>243772</v>
      </c>
      <c r="BR259" s="184">
        <v>14873</v>
      </c>
      <c r="BS259" s="186">
        <v>4871537.5599999996</v>
      </c>
      <c r="BT259" s="186">
        <v>58300</v>
      </c>
      <c r="BU259" s="184">
        <v>74300</v>
      </c>
      <c r="BV259" s="186">
        <v>547840.52</v>
      </c>
      <c r="BW259" s="184"/>
      <c r="BX259" s="184">
        <v>159855</v>
      </c>
      <c r="BY259" s="186">
        <v>50225</v>
      </c>
      <c r="BZ259" s="184">
        <v>71500</v>
      </c>
      <c r="CA259" s="184">
        <v>20560</v>
      </c>
      <c r="CB259" s="184">
        <v>13340</v>
      </c>
      <c r="CC259" s="184">
        <v>11770</v>
      </c>
      <c r="CD259" s="186">
        <v>86985</v>
      </c>
      <c r="CE259" s="184"/>
      <c r="CF259" s="186">
        <v>177170</v>
      </c>
      <c r="CG259" s="184"/>
      <c r="CH259" s="184"/>
      <c r="CI259" s="186"/>
      <c r="CJ259" s="186">
        <v>55000</v>
      </c>
      <c r="CK259" s="186">
        <v>147000</v>
      </c>
      <c r="CL259" s="184">
        <v>12000</v>
      </c>
      <c r="CM259" s="184"/>
    </row>
    <row r="260" spans="1:91" ht="24.6">
      <c r="A260" s="120">
        <v>29</v>
      </c>
      <c r="B260" s="220" t="s">
        <v>973</v>
      </c>
      <c r="C260" s="140" t="s">
        <v>544</v>
      </c>
      <c r="D260" s="184"/>
      <c r="E260" s="184"/>
      <c r="F260" s="184"/>
      <c r="G260" s="184"/>
      <c r="H260" s="184"/>
      <c r="I260" s="184"/>
      <c r="J260" s="184"/>
      <c r="K260" s="184">
        <v>1500</v>
      </c>
      <c r="L260" s="184"/>
      <c r="M260" s="184">
        <v>27790</v>
      </c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>
        <v>35860</v>
      </c>
      <c r="Y260" s="184"/>
      <c r="Z260" s="184">
        <v>11370</v>
      </c>
      <c r="AA260" s="184"/>
      <c r="AB260" s="184"/>
      <c r="AC260" s="184">
        <v>7300</v>
      </c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>
        <v>1600</v>
      </c>
      <c r="AS260" s="184">
        <v>17900</v>
      </c>
      <c r="AT260" s="184"/>
      <c r="AU260" s="184"/>
      <c r="AV260" s="184">
        <v>5000</v>
      </c>
      <c r="AW260" s="184"/>
      <c r="AX260" s="184">
        <v>1500</v>
      </c>
      <c r="AY260" s="184">
        <v>1290</v>
      </c>
      <c r="AZ260" s="184"/>
      <c r="BA260" s="184"/>
      <c r="BB260" s="184"/>
      <c r="BC260" s="184"/>
      <c r="BD260" s="184"/>
      <c r="BE260" s="184"/>
      <c r="BF260" s="184"/>
      <c r="BG260" s="184"/>
      <c r="BH260" s="184"/>
      <c r="BI260" s="184"/>
      <c r="BJ260" s="184"/>
      <c r="BK260" s="184"/>
      <c r="BL260" s="184">
        <v>3210</v>
      </c>
      <c r="BM260" s="184">
        <v>7750</v>
      </c>
      <c r="BN260" s="184"/>
      <c r="BO260" s="184"/>
      <c r="BP260" s="184">
        <v>4450</v>
      </c>
      <c r="BQ260" s="184"/>
      <c r="BR260" s="184">
        <v>3180</v>
      </c>
      <c r="BS260" s="186"/>
      <c r="BT260" s="186">
        <v>6000</v>
      </c>
      <c r="BU260" s="186"/>
      <c r="BV260" s="186"/>
      <c r="BW260" s="186"/>
      <c r="BX260" s="186"/>
      <c r="BY260" s="186"/>
      <c r="BZ260" s="186">
        <v>1000</v>
      </c>
      <c r="CA260" s="186"/>
      <c r="CB260" s="186">
        <v>6290</v>
      </c>
      <c r="CC260" s="186"/>
      <c r="CD260" s="186"/>
      <c r="CE260" s="186"/>
      <c r="CF260" s="186"/>
      <c r="CG260" s="186"/>
      <c r="CH260" s="186"/>
      <c r="CI260" s="186">
        <v>2900</v>
      </c>
      <c r="CJ260" s="186"/>
      <c r="CK260" s="186"/>
      <c r="CL260" s="186"/>
      <c r="CM260" s="186"/>
    </row>
    <row r="261" spans="1:91" ht="24.6">
      <c r="A261" s="120">
        <v>29</v>
      </c>
      <c r="B261" s="220" t="s">
        <v>974</v>
      </c>
      <c r="C261" s="140" t="s">
        <v>545</v>
      </c>
      <c r="D261" s="184">
        <v>103660</v>
      </c>
      <c r="E261" s="184">
        <v>12600</v>
      </c>
      <c r="F261" s="184">
        <v>8800</v>
      </c>
      <c r="G261" s="184">
        <v>32450</v>
      </c>
      <c r="H261" s="184"/>
      <c r="I261" s="184"/>
      <c r="J261" s="184"/>
      <c r="K261" s="184">
        <v>8239.2000000000007</v>
      </c>
      <c r="L261" s="184"/>
      <c r="M261" s="184"/>
      <c r="N261" s="184"/>
      <c r="O261" s="184"/>
      <c r="P261" s="184"/>
      <c r="Q261" s="184">
        <v>48050</v>
      </c>
      <c r="R261" s="184"/>
      <c r="S261" s="184"/>
      <c r="T261" s="184">
        <v>280410.03000000003</v>
      </c>
      <c r="U261" s="184">
        <v>13482</v>
      </c>
      <c r="V261" s="184">
        <v>13086.1</v>
      </c>
      <c r="W261" s="184"/>
      <c r="X261" s="184">
        <v>5521.2</v>
      </c>
      <c r="Y261" s="184">
        <v>8900</v>
      </c>
      <c r="Z261" s="184">
        <v>25040</v>
      </c>
      <c r="AA261" s="184">
        <v>500</v>
      </c>
      <c r="AB261" s="184"/>
      <c r="AC261" s="184">
        <v>60776</v>
      </c>
      <c r="AD261" s="184">
        <v>14498.7</v>
      </c>
      <c r="AE261" s="184"/>
      <c r="AF261" s="184"/>
      <c r="AG261" s="184"/>
      <c r="AH261" s="184">
        <v>100366</v>
      </c>
      <c r="AI261" s="184">
        <v>10950</v>
      </c>
      <c r="AJ261" s="184"/>
      <c r="AK261" s="184"/>
      <c r="AL261" s="184">
        <v>181908.45</v>
      </c>
      <c r="AM261" s="184">
        <v>2500</v>
      </c>
      <c r="AN261" s="184"/>
      <c r="AO261" s="184">
        <v>6000</v>
      </c>
      <c r="AP261" s="184">
        <v>47700</v>
      </c>
      <c r="AQ261" s="184">
        <v>3155</v>
      </c>
      <c r="AR261" s="184"/>
      <c r="AS261" s="184">
        <v>1260</v>
      </c>
      <c r="AT261" s="184">
        <v>6500</v>
      </c>
      <c r="AU261" s="184">
        <v>15290</v>
      </c>
      <c r="AV261" s="184"/>
      <c r="AW261" s="184"/>
      <c r="AX261" s="184"/>
      <c r="AY261" s="184">
        <v>50645.1</v>
      </c>
      <c r="AZ261" s="184"/>
      <c r="BA261" s="184">
        <v>12550</v>
      </c>
      <c r="BB261" s="184">
        <v>19180</v>
      </c>
      <c r="BC261" s="184"/>
      <c r="BD261" s="184">
        <v>91314</v>
      </c>
      <c r="BE261" s="184"/>
      <c r="BF261" s="184"/>
      <c r="BG261" s="184">
        <v>4880</v>
      </c>
      <c r="BH261" s="184">
        <v>38936</v>
      </c>
      <c r="BI261" s="184"/>
      <c r="BJ261" s="184">
        <v>52123.5</v>
      </c>
      <c r="BK261" s="184"/>
      <c r="BL261" s="184"/>
      <c r="BM261" s="184">
        <v>56190</v>
      </c>
      <c r="BN261" s="184">
        <v>26365</v>
      </c>
      <c r="BO261" s="184"/>
      <c r="BP261" s="184"/>
      <c r="BQ261" s="184"/>
      <c r="BR261" s="184"/>
      <c r="BS261" s="186">
        <v>354956.68</v>
      </c>
      <c r="BT261" s="186">
        <v>10058</v>
      </c>
      <c r="BU261" s="186">
        <v>22155</v>
      </c>
      <c r="BV261" s="186"/>
      <c r="BW261" s="186"/>
      <c r="BX261" s="186"/>
      <c r="BY261" s="186"/>
      <c r="BZ261" s="186"/>
      <c r="CA261" s="186"/>
      <c r="CB261" s="184">
        <v>6634</v>
      </c>
      <c r="CC261" s="186">
        <v>45000</v>
      </c>
      <c r="CD261" s="186">
        <v>4900</v>
      </c>
      <c r="CE261" s="186"/>
      <c r="CF261" s="186"/>
      <c r="CG261" s="184"/>
      <c r="CH261" s="186"/>
      <c r="CI261" s="184"/>
      <c r="CJ261" s="184"/>
      <c r="CK261" s="186"/>
      <c r="CL261" s="184"/>
      <c r="CM261" s="184"/>
    </row>
    <row r="262" spans="1:91" ht="24.6">
      <c r="A262" s="120">
        <v>29</v>
      </c>
      <c r="B262" s="220" t="s">
        <v>975</v>
      </c>
      <c r="C262" s="140" t="s">
        <v>546</v>
      </c>
      <c r="D262" s="184">
        <v>289168</v>
      </c>
      <c r="E262" s="184"/>
      <c r="F262" s="184"/>
      <c r="G262" s="184"/>
      <c r="H262" s="184"/>
      <c r="I262" s="184"/>
      <c r="J262" s="184"/>
      <c r="K262" s="184">
        <v>6250</v>
      </c>
      <c r="L262" s="184"/>
      <c r="M262" s="184">
        <v>81141.69</v>
      </c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>
        <v>185730</v>
      </c>
      <c r="AM262" s="184"/>
      <c r="AN262" s="184"/>
      <c r="AO262" s="184">
        <v>8000</v>
      </c>
      <c r="AP262" s="184"/>
      <c r="AQ262" s="184"/>
      <c r="AR262" s="184"/>
      <c r="AS262" s="184">
        <v>36490</v>
      </c>
      <c r="AT262" s="184"/>
      <c r="AU262" s="184"/>
      <c r="AV262" s="184"/>
      <c r="AW262" s="184"/>
      <c r="AX262" s="184"/>
      <c r="AY262" s="184">
        <v>5350</v>
      </c>
      <c r="AZ262" s="184"/>
      <c r="BA262" s="184"/>
      <c r="BB262" s="184">
        <v>49755</v>
      </c>
      <c r="BC262" s="184">
        <v>35310</v>
      </c>
      <c r="BD262" s="184">
        <v>84076.02</v>
      </c>
      <c r="BE262" s="184"/>
      <c r="BF262" s="184"/>
      <c r="BG262" s="184"/>
      <c r="BH262" s="184">
        <v>87857.7</v>
      </c>
      <c r="BI262" s="184"/>
      <c r="BJ262" s="184"/>
      <c r="BK262" s="184"/>
      <c r="BL262" s="184">
        <v>30673.33</v>
      </c>
      <c r="BM262" s="184"/>
      <c r="BN262" s="184"/>
      <c r="BO262" s="184"/>
      <c r="BP262" s="184"/>
      <c r="BQ262" s="184"/>
      <c r="BR262" s="184"/>
      <c r="BS262" s="186">
        <v>184166.7</v>
      </c>
      <c r="BT262" s="184"/>
      <c r="BU262" s="186"/>
      <c r="BV262" s="186">
        <v>8560</v>
      </c>
      <c r="BW262" s="186"/>
      <c r="BX262" s="184"/>
      <c r="BY262" s="186"/>
      <c r="BZ262" s="184"/>
      <c r="CA262" s="186"/>
      <c r="CB262" s="186"/>
      <c r="CC262" s="186"/>
      <c r="CD262" s="186">
        <v>35053.199999999997</v>
      </c>
      <c r="CE262" s="186"/>
      <c r="CF262" s="186">
        <v>8560</v>
      </c>
      <c r="CG262" s="186"/>
      <c r="CH262" s="186"/>
      <c r="CI262" s="184"/>
      <c r="CJ262" s="186"/>
      <c r="CK262" s="186">
        <v>21400</v>
      </c>
      <c r="CL262" s="186"/>
      <c r="CM262" s="186"/>
    </row>
    <row r="263" spans="1:91" ht="24.6">
      <c r="A263" s="120">
        <v>29</v>
      </c>
      <c r="B263" s="220" t="s">
        <v>976</v>
      </c>
      <c r="C263" s="140" t="s">
        <v>547</v>
      </c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>
        <v>300000</v>
      </c>
      <c r="AM263" s="184"/>
      <c r="AN263" s="184"/>
      <c r="AO263" s="184"/>
      <c r="AP263" s="184"/>
      <c r="AQ263" s="184"/>
      <c r="AR263" s="184"/>
      <c r="AS263" s="184"/>
      <c r="AT263" s="184"/>
      <c r="AU263" s="184">
        <v>21250</v>
      </c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4"/>
      <c r="BN263" s="184"/>
      <c r="BO263" s="184"/>
      <c r="BP263" s="184"/>
      <c r="BQ263" s="184"/>
      <c r="BR263" s="184"/>
      <c r="BS263" s="186"/>
      <c r="BT263" s="186"/>
      <c r="BU263" s="186"/>
      <c r="BV263" s="186">
        <v>8000</v>
      </c>
      <c r="BW263" s="186"/>
      <c r="BX263" s="186"/>
      <c r="BY263" s="186"/>
      <c r="BZ263" s="186"/>
      <c r="CA263" s="186"/>
      <c r="CB263" s="184"/>
      <c r="CC263" s="186"/>
      <c r="CD263" s="184">
        <v>5700</v>
      </c>
      <c r="CE263" s="186"/>
      <c r="CF263" s="186"/>
      <c r="CG263" s="186"/>
      <c r="CH263" s="186"/>
      <c r="CI263" s="186"/>
      <c r="CJ263" s="184"/>
      <c r="CK263" s="186"/>
      <c r="CL263" s="186"/>
      <c r="CM263" s="186"/>
    </row>
    <row r="264" spans="1:91" ht="49.2">
      <c r="A264" s="120">
        <v>29</v>
      </c>
      <c r="B264" s="220" t="s">
        <v>977</v>
      </c>
      <c r="C264" s="140" t="s">
        <v>548</v>
      </c>
      <c r="D264" s="184">
        <v>578160</v>
      </c>
      <c r="E264" s="184"/>
      <c r="F264" s="184"/>
      <c r="G264" s="184">
        <v>73145</v>
      </c>
      <c r="H264" s="184"/>
      <c r="I264" s="184"/>
      <c r="J264" s="184">
        <v>114696.6</v>
      </c>
      <c r="K264" s="184">
        <v>116618.33</v>
      </c>
      <c r="L264" s="184"/>
      <c r="M264" s="184">
        <v>95765</v>
      </c>
      <c r="N264" s="184">
        <v>217063.33</v>
      </c>
      <c r="O264" s="184"/>
      <c r="P264" s="184">
        <v>329400</v>
      </c>
      <c r="Q264" s="184">
        <v>2500</v>
      </c>
      <c r="R264" s="184"/>
      <c r="S264" s="184"/>
      <c r="T264" s="184">
        <v>6500</v>
      </c>
      <c r="U264" s="184">
        <v>18350</v>
      </c>
      <c r="V264" s="184"/>
      <c r="W264" s="184">
        <v>44100</v>
      </c>
      <c r="X264" s="184">
        <v>76690</v>
      </c>
      <c r="Y264" s="184"/>
      <c r="Z264" s="184"/>
      <c r="AA264" s="184"/>
      <c r="AB264" s="184"/>
      <c r="AC264" s="184"/>
      <c r="AD264" s="184"/>
      <c r="AE264" s="184"/>
      <c r="AF264" s="184"/>
      <c r="AG264" s="184">
        <v>6000</v>
      </c>
      <c r="AH264" s="184"/>
      <c r="AI264" s="184"/>
      <c r="AJ264" s="184"/>
      <c r="AK264" s="184"/>
      <c r="AL264" s="184">
        <v>5899274.9800000004</v>
      </c>
      <c r="AM264" s="184"/>
      <c r="AN264" s="184"/>
      <c r="AO264" s="184">
        <v>96000</v>
      </c>
      <c r="AP264" s="184"/>
      <c r="AQ264" s="184"/>
      <c r="AR264" s="184"/>
      <c r="AS264" s="184">
        <v>14000</v>
      </c>
      <c r="AT264" s="184"/>
      <c r="AU264" s="184">
        <v>230081.85</v>
      </c>
      <c r="AV264" s="184">
        <v>171000</v>
      </c>
      <c r="AW264" s="184">
        <v>69000</v>
      </c>
      <c r="AX264" s="184"/>
      <c r="AY264" s="184">
        <v>22000</v>
      </c>
      <c r="AZ264" s="184"/>
      <c r="BA264" s="184"/>
      <c r="BB264" s="184">
        <v>164980</v>
      </c>
      <c r="BC264" s="184"/>
      <c r="BD264" s="184">
        <v>847758.33</v>
      </c>
      <c r="BE264" s="184"/>
      <c r="BF264" s="184">
        <v>186938</v>
      </c>
      <c r="BG264" s="184"/>
      <c r="BH264" s="184">
        <v>269227.5</v>
      </c>
      <c r="BI264" s="184">
        <v>55000</v>
      </c>
      <c r="BJ264" s="184"/>
      <c r="BK264" s="184"/>
      <c r="BL264" s="184"/>
      <c r="BM264" s="184"/>
      <c r="BN264" s="184"/>
      <c r="BO264" s="184">
        <v>129250</v>
      </c>
      <c r="BP264" s="184"/>
      <c r="BQ264" s="184">
        <v>23000</v>
      </c>
      <c r="BR264" s="184">
        <v>81920</v>
      </c>
      <c r="BS264" s="186">
        <v>2478081</v>
      </c>
      <c r="BT264" s="184">
        <v>263000</v>
      </c>
      <c r="BU264" s="184"/>
      <c r="BV264" s="186">
        <v>313660</v>
      </c>
      <c r="BW264" s="186"/>
      <c r="BX264" s="186"/>
      <c r="BY264" s="186">
        <v>43333.33</v>
      </c>
      <c r="BZ264" s="186"/>
      <c r="CA264" s="184"/>
      <c r="CB264" s="186"/>
      <c r="CC264" s="186"/>
      <c r="CD264" s="186"/>
      <c r="CE264" s="186"/>
      <c r="CF264" s="186">
        <v>21000</v>
      </c>
      <c r="CG264" s="184"/>
      <c r="CH264" s="186"/>
      <c r="CI264" s="184"/>
      <c r="CJ264" s="186"/>
      <c r="CK264" s="186"/>
      <c r="CL264" s="184"/>
      <c r="CM264" s="186"/>
    </row>
    <row r="265" spans="1:91" ht="24.6">
      <c r="A265" s="120">
        <v>29</v>
      </c>
      <c r="B265" s="220" t="s">
        <v>978</v>
      </c>
      <c r="C265" s="140" t="s">
        <v>549</v>
      </c>
      <c r="D265" s="184">
        <v>133107.1</v>
      </c>
      <c r="E265" s="184"/>
      <c r="F265" s="184"/>
      <c r="G265" s="184"/>
      <c r="H265" s="184"/>
      <c r="I265" s="184"/>
      <c r="J265" s="184"/>
      <c r="K265" s="184">
        <v>10200</v>
      </c>
      <c r="L265" s="184">
        <v>24745</v>
      </c>
      <c r="M265" s="184">
        <v>42100</v>
      </c>
      <c r="N265" s="184"/>
      <c r="O265" s="184"/>
      <c r="P265" s="184"/>
      <c r="Q265" s="184">
        <v>17600</v>
      </c>
      <c r="R265" s="184"/>
      <c r="S265" s="184">
        <v>18900</v>
      </c>
      <c r="T265" s="184"/>
      <c r="U265" s="184"/>
      <c r="V265" s="184">
        <v>11000</v>
      </c>
      <c r="W265" s="184"/>
      <c r="X265" s="184"/>
      <c r="Y265" s="184"/>
      <c r="Z265" s="184">
        <v>20000</v>
      </c>
      <c r="AA265" s="184"/>
      <c r="AB265" s="184">
        <v>34150</v>
      </c>
      <c r="AC265" s="184"/>
      <c r="AD265" s="184">
        <v>52250</v>
      </c>
      <c r="AE265" s="184">
        <v>39000</v>
      </c>
      <c r="AF265" s="184"/>
      <c r="AG265" s="184"/>
      <c r="AH265" s="184">
        <v>48700</v>
      </c>
      <c r="AI265" s="184"/>
      <c r="AJ265" s="184"/>
      <c r="AK265" s="184"/>
      <c r="AL265" s="184"/>
      <c r="AM265" s="184"/>
      <c r="AN265" s="184"/>
      <c r="AO265" s="184">
        <v>107250</v>
      </c>
      <c r="AP265" s="184">
        <v>49990</v>
      </c>
      <c r="AQ265" s="184"/>
      <c r="AR265" s="184"/>
      <c r="AS265" s="184">
        <v>192065</v>
      </c>
      <c r="AT265" s="184"/>
      <c r="AU265" s="184">
        <v>107100</v>
      </c>
      <c r="AV265" s="184">
        <v>9500</v>
      </c>
      <c r="AW265" s="184"/>
      <c r="AX265" s="184"/>
      <c r="AY265" s="184"/>
      <c r="AZ265" s="184">
        <v>219100</v>
      </c>
      <c r="BA265" s="184"/>
      <c r="BB265" s="184">
        <v>54000</v>
      </c>
      <c r="BC265" s="184"/>
      <c r="BD265" s="184">
        <v>396771.56</v>
      </c>
      <c r="BE265" s="184"/>
      <c r="BF265" s="184">
        <v>22700</v>
      </c>
      <c r="BG265" s="184"/>
      <c r="BH265" s="184">
        <v>166000</v>
      </c>
      <c r="BI265" s="184">
        <v>800.2</v>
      </c>
      <c r="BJ265" s="184"/>
      <c r="BK265" s="184"/>
      <c r="BL265" s="184"/>
      <c r="BM265" s="184"/>
      <c r="BN265" s="184"/>
      <c r="BO265" s="184"/>
      <c r="BP265" s="184"/>
      <c r="BQ265" s="184"/>
      <c r="BR265" s="184">
        <v>7100</v>
      </c>
      <c r="BS265" s="186">
        <v>1168875.68</v>
      </c>
      <c r="BT265" s="184">
        <v>51050</v>
      </c>
      <c r="BU265" s="184">
        <v>18645</v>
      </c>
      <c r="BV265" s="184">
        <v>7062</v>
      </c>
      <c r="BW265" s="184"/>
      <c r="BX265" s="184">
        <v>13200</v>
      </c>
      <c r="BY265" s="184">
        <v>136150</v>
      </c>
      <c r="BZ265" s="184"/>
      <c r="CA265" s="184">
        <v>24900</v>
      </c>
      <c r="CB265" s="184">
        <v>3049.5</v>
      </c>
      <c r="CC265" s="184"/>
      <c r="CD265" s="184">
        <v>90700</v>
      </c>
      <c r="CE265" s="184"/>
      <c r="CF265" s="184"/>
      <c r="CG265" s="184"/>
      <c r="CH265" s="184"/>
      <c r="CI265" s="184"/>
      <c r="CJ265" s="184">
        <v>8830</v>
      </c>
      <c r="CK265" s="186"/>
      <c r="CL265" s="184"/>
      <c r="CM265" s="184"/>
    </row>
    <row r="266" spans="1:91" ht="24.6">
      <c r="A266" s="120">
        <v>29</v>
      </c>
      <c r="B266" s="220" t="s">
        <v>979</v>
      </c>
      <c r="C266" s="140" t="s">
        <v>550</v>
      </c>
      <c r="D266" s="184"/>
      <c r="E266" s="184"/>
      <c r="F266" s="184"/>
      <c r="G266" s="184">
        <v>20000</v>
      </c>
      <c r="H266" s="184"/>
      <c r="I266" s="184"/>
      <c r="J266" s="184"/>
      <c r="K266" s="184">
        <v>22000</v>
      </c>
      <c r="L266" s="184">
        <v>120000</v>
      </c>
      <c r="M266" s="184"/>
      <c r="N266" s="184"/>
      <c r="O266" s="184"/>
      <c r="P266" s="184"/>
      <c r="Q266" s="184"/>
      <c r="R266" s="184"/>
      <c r="S266" s="184"/>
      <c r="T266" s="184">
        <v>243140</v>
      </c>
      <c r="U266" s="184">
        <v>160000</v>
      </c>
      <c r="V266" s="184"/>
      <c r="W266" s="184"/>
      <c r="X266" s="184"/>
      <c r="Y266" s="184"/>
      <c r="Z266" s="184">
        <v>68000</v>
      </c>
      <c r="AA266" s="184">
        <v>53350</v>
      </c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>
        <v>177000</v>
      </c>
      <c r="AO266" s="184"/>
      <c r="AP266" s="184"/>
      <c r="AQ266" s="184"/>
      <c r="AR266" s="184"/>
      <c r="AS266" s="184"/>
      <c r="AT266" s="184">
        <v>952000</v>
      </c>
      <c r="AU266" s="184">
        <v>10900</v>
      </c>
      <c r="AV266" s="184"/>
      <c r="AW266" s="184"/>
      <c r="AX266" s="184">
        <v>11500</v>
      </c>
      <c r="AY266" s="184"/>
      <c r="AZ266" s="184">
        <v>184000</v>
      </c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184"/>
      <c r="BN266" s="184"/>
      <c r="BO266" s="184">
        <v>48800</v>
      </c>
      <c r="BP266" s="184"/>
      <c r="BQ266" s="184"/>
      <c r="BR266" s="184"/>
      <c r="BS266" s="186"/>
      <c r="BT266" s="184"/>
      <c r="BU266" s="186"/>
      <c r="BV266" s="184"/>
      <c r="BW266" s="184"/>
      <c r="BX266" s="184">
        <v>31500</v>
      </c>
      <c r="BY266" s="184">
        <v>334920</v>
      </c>
      <c r="BZ266" s="186"/>
      <c r="CA266" s="184"/>
      <c r="CB266" s="184"/>
      <c r="CC266" s="184"/>
      <c r="CD266" s="186"/>
      <c r="CE266" s="184"/>
      <c r="CF266" s="184"/>
      <c r="CG266" s="184"/>
      <c r="CH266" s="186"/>
      <c r="CI266" s="184"/>
      <c r="CJ266" s="184"/>
      <c r="CK266" s="184"/>
      <c r="CL266" s="184"/>
      <c r="CM266" s="186"/>
    </row>
    <row r="267" spans="1:91" ht="24.6">
      <c r="A267" s="120">
        <v>28</v>
      </c>
      <c r="B267" s="220" t="s">
        <v>980</v>
      </c>
      <c r="C267" s="140" t="s">
        <v>551</v>
      </c>
      <c r="D267" s="184">
        <v>991269.56</v>
      </c>
      <c r="E267" s="184">
        <v>148929</v>
      </c>
      <c r="F267" s="184">
        <v>108071</v>
      </c>
      <c r="G267" s="184">
        <v>222079.7</v>
      </c>
      <c r="H267" s="184">
        <v>177414.7</v>
      </c>
      <c r="I267" s="184">
        <v>179697.6</v>
      </c>
      <c r="J267" s="184">
        <v>276199</v>
      </c>
      <c r="K267" s="184">
        <v>408729.8</v>
      </c>
      <c r="L267" s="184">
        <v>278420</v>
      </c>
      <c r="M267" s="184">
        <v>135697.82</v>
      </c>
      <c r="N267" s="184">
        <v>452891.48</v>
      </c>
      <c r="O267" s="184">
        <v>62212</v>
      </c>
      <c r="P267" s="184">
        <v>534232.1</v>
      </c>
      <c r="Q267" s="184">
        <v>265143.8</v>
      </c>
      <c r="R267" s="184">
        <v>344215</v>
      </c>
      <c r="S267" s="184">
        <v>254973</v>
      </c>
      <c r="T267" s="184">
        <v>242128.3</v>
      </c>
      <c r="U267" s="184">
        <v>187012.9</v>
      </c>
      <c r="V267" s="184">
        <v>172847</v>
      </c>
      <c r="W267" s="184">
        <v>120665</v>
      </c>
      <c r="X267" s="184">
        <v>1446475.6</v>
      </c>
      <c r="Y267" s="184">
        <v>98258</v>
      </c>
      <c r="Z267" s="184">
        <v>238095</v>
      </c>
      <c r="AA267" s="184">
        <v>376519</v>
      </c>
      <c r="AB267" s="184">
        <v>120895.1</v>
      </c>
      <c r="AC267" s="184">
        <v>185144.88</v>
      </c>
      <c r="AD267" s="184">
        <v>171844</v>
      </c>
      <c r="AE267" s="184">
        <v>153121</v>
      </c>
      <c r="AF267" s="184">
        <v>194620</v>
      </c>
      <c r="AG267" s="184">
        <v>131455</v>
      </c>
      <c r="AH267" s="184">
        <v>265167.5</v>
      </c>
      <c r="AI267" s="184">
        <v>216386.1</v>
      </c>
      <c r="AJ267" s="184">
        <v>105460</v>
      </c>
      <c r="AK267" s="184">
        <v>160077.6</v>
      </c>
      <c r="AL267" s="184">
        <v>1886860.7</v>
      </c>
      <c r="AM267" s="184">
        <v>130897</v>
      </c>
      <c r="AN267" s="184">
        <v>134831.70000000001</v>
      </c>
      <c r="AO267" s="184">
        <v>424475.8</v>
      </c>
      <c r="AP267" s="184">
        <v>302770.96000000002</v>
      </c>
      <c r="AQ267" s="184">
        <v>282819.40000000002</v>
      </c>
      <c r="AR267" s="184">
        <v>87760</v>
      </c>
      <c r="AS267" s="184">
        <v>780293.87</v>
      </c>
      <c r="AT267" s="184">
        <v>285633.02</v>
      </c>
      <c r="AU267" s="184">
        <v>770828.5</v>
      </c>
      <c r="AV267" s="184">
        <v>398847.71</v>
      </c>
      <c r="AW267" s="184">
        <v>214211</v>
      </c>
      <c r="AX267" s="184">
        <v>67714.100000000006</v>
      </c>
      <c r="AY267" s="184">
        <v>116032.73</v>
      </c>
      <c r="AZ267" s="184">
        <v>112046.39999999999</v>
      </c>
      <c r="BA267" s="184">
        <v>152141.70000000001</v>
      </c>
      <c r="BB267" s="184">
        <v>371037.8</v>
      </c>
      <c r="BC267" s="184">
        <v>159049.60000000001</v>
      </c>
      <c r="BD267" s="184">
        <v>482227.20000000001</v>
      </c>
      <c r="BE267" s="184">
        <v>234822.5</v>
      </c>
      <c r="BF267" s="184">
        <v>41465</v>
      </c>
      <c r="BG267" s="184">
        <v>167414.35</v>
      </c>
      <c r="BH267" s="184">
        <v>383401</v>
      </c>
      <c r="BI267" s="184">
        <v>70848</v>
      </c>
      <c r="BJ267" s="184">
        <v>97305</v>
      </c>
      <c r="BK267" s="184">
        <v>191630</v>
      </c>
      <c r="BL267" s="184">
        <v>159339.95000000001</v>
      </c>
      <c r="BM267" s="184">
        <v>691722.8</v>
      </c>
      <c r="BN267" s="184">
        <v>185756.79999999999</v>
      </c>
      <c r="BO267" s="184">
        <v>182995.37</v>
      </c>
      <c r="BP267" s="184">
        <v>261030</v>
      </c>
      <c r="BQ267" s="184">
        <v>222409.2</v>
      </c>
      <c r="BR267" s="184">
        <v>184311.67</v>
      </c>
      <c r="BS267" s="186">
        <v>2682699.89</v>
      </c>
      <c r="BT267" s="186">
        <v>113143</v>
      </c>
      <c r="BU267" s="186">
        <v>140340</v>
      </c>
      <c r="BV267" s="186">
        <v>262711.5</v>
      </c>
      <c r="BW267" s="186">
        <v>32652.400000000001</v>
      </c>
      <c r="BX267" s="186">
        <v>136796.79999999999</v>
      </c>
      <c r="BY267" s="186">
        <v>385133.2</v>
      </c>
      <c r="BZ267" s="186">
        <v>108785.8</v>
      </c>
      <c r="CA267" s="186">
        <v>103200.4</v>
      </c>
      <c r="CB267" s="186">
        <v>104962.2</v>
      </c>
      <c r="CC267" s="186">
        <v>274100</v>
      </c>
      <c r="CD267" s="186">
        <v>252550.5</v>
      </c>
      <c r="CE267" s="186">
        <v>162591.79999999999</v>
      </c>
      <c r="CF267" s="186">
        <v>240277.3</v>
      </c>
      <c r="CG267" s="186">
        <v>137660.25</v>
      </c>
      <c r="CH267" s="186">
        <v>88641.74</v>
      </c>
      <c r="CI267" s="186">
        <v>139035</v>
      </c>
      <c r="CJ267" s="186">
        <v>95223.3</v>
      </c>
      <c r="CK267" s="186">
        <v>510787.04</v>
      </c>
      <c r="CL267" s="186">
        <v>92991</v>
      </c>
      <c r="CM267" s="186">
        <v>87205.61</v>
      </c>
    </row>
    <row r="268" spans="1:91" ht="24.6">
      <c r="A268" s="120">
        <v>29</v>
      </c>
      <c r="B268" s="220" t="s">
        <v>981</v>
      </c>
      <c r="C268" s="140" t="s">
        <v>552</v>
      </c>
      <c r="D268" s="184"/>
      <c r="E268" s="184"/>
      <c r="F268" s="184">
        <v>202027.36</v>
      </c>
      <c r="G268" s="184"/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>
        <v>40520</v>
      </c>
      <c r="T268" s="184"/>
      <c r="U268" s="184">
        <v>8640</v>
      </c>
      <c r="V268" s="184">
        <v>5200</v>
      </c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/>
      <c r="AJ268" s="184"/>
      <c r="AK268" s="184">
        <v>15580</v>
      </c>
      <c r="AL268" s="184">
        <v>1243749</v>
      </c>
      <c r="AM268" s="184"/>
      <c r="AN268" s="184"/>
      <c r="AO268" s="184"/>
      <c r="AP268" s="184">
        <v>219000</v>
      </c>
      <c r="AQ268" s="184"/>
      <c r="AR268" s="184"/>
      <c r="AS268" s="184"/>
      <c r="AT268" s="184"/>
      <c r="AU268" s="184">
        <v>262000</v>
      </c>
      <c r="AV268" s="184"/>
      <c r="AW268" s="184">
        <v>109590</v>
      </c>
      <c r="AX268" s="184">
        <v>5730</v>
      </c>
      <c r="AY268" s="184"/>
      <c r="AZ268" s="184"/>
      <c r="BA268" s="184"/>
      <c r="BB268" s="184">
        <v>459252</v>
      </c>
      <c r="BC268" s="184"/>
      <c r="BD268" s="184">
        <v>1390406.56</v>
      </c>
      <c r="BE268" s="184"/>
      <c r="BF268" s="184">
        <v>124500</v>
      </c>
      <c r="BG268" s="184"/>
      <c r="BH268" s="184">
        <v>3800</v>
      </c>
      <c r="BI268" s="184"/>
      <c r="BJ268" s="184"/>
      <c r="BK268" s="184"/>
      <c r="BL268" s="184"/>
      <c r="BM268" s="184"/>
      <c r="BN268" s="184">
        <v>468767</v>
      </c>
      <c r="BO268" s="184">
        <v>357387</v>
      </c>
      <c r="BP268" s="184">
        <v>782326.8</v>
      </c>
      <c r="BQ268" s="184">
        <v>170730</v>
      </c>
      <c r="BR268" s="184">
        <v>289120</v>
      </c>
      <c r="BS268" s="186">
        <v>4140600</v>
      </c>
      <c r="BT268" s="186"/>
      <c r="BU268" s="186"/>
      <c r="BV268" s="186">
        <v>325150</v>
      </c>
      <c r="BW268" s="184"/>
      <c r="BX268" s="184"/>
      <c r="BY268" s="184">
        <v>651375</v>
      </c>
      <c r="BZ268" s="184"/>
      <c r="CA268" s="184"/>
      <c r="CB268" s="186"/>
      <c r="CC268" s="184"/>
      <c r="CD268" s="186">
        <v>9000</v>
      </c>
      <c r="CE268" s="186">
        <v>219112.32000000001</v>
      </c>
      <c r="CF268" s="184"/>
      <c r="CG268" s="184"/>
      <c r="CH268" s="186"/>
      <c r="CI268" s="184"/>
      <c r="CJ268" s="186"/>
      <c r="CK268" s="184">
        <v>264666.67</v>
      </c>
      <c r="CL268" s="184"/>
      <c r="CM268" s="186"/>
    </row>
    <row r="269" spans="1:91" ht="24.6">
      <c r="A269" s="120">
        <v>29</v>
      </c>
      <c r="B269" s="220" t="s">
        <v>982</v>
      </c>
      <c r="C269" s="140" t="s">
        <v>553</v>
      </c>
      <c r="D269" s="184"/>
      <c r="E269" s="184"/>
      <c r="F269" s="184"/>
      <c r="G269" s="184">
        <v>23790</v>
      </c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>
        <v>229915</v>
      </c>
      <c r="V269" s="184">
        <v>22680</v>
      </c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>
        <v>154375</v>
      </c>
      <c r="BF269" s="184">
        <v>158990</v>
      </c>
      <c r="BG269" s="184"/>
      <c r="BH269" s="184"/>
      <c r="BI269" s="184"/>
      <c r="BJ269" s="184">
        <v>55975</v>
      </c>
      <c r="BK269" s="184">
        <v>126240</v>
      </c>
      <c r="BL269" s="184">
        <v>266850</v>
      </c>
      <c r="BM269" s="184"/>
      <c r="BN269" s="184"/>
      <c r="BO269" s="184">
        <v>7820</v>
      </c>
      <c r="BP269" s="184"/>
      <c r="BQ269" s="184"/>
      <c r="BR269" s="184">
        <v>53768</v>
      </c>
      <c r="BS269" s="186"/>
      <c r="BT269" s="186"/>
      <c r="BU269" s="186"/>
      <c r="BV269" s="186"/>
      <c r="BW269" s="186">
        <v>120215</v>
      </c>
      <c r="BX269" s="186"/>
      <c r="BY269" s="186"/>
      <c r="BZ269" s="186"/>
      <c r="CA269" s="186"/>
      <c r="CB269" s="186"/>
      <c r="CC269" s="186"/>
      <c r="CD269" s="186"/>
      <c r="CE269" s="186"/>
      <c r="CF269" s="186"/>
      <c r="CG269" s="186"/>
      <c r="CH269" s="186"/>
      <c r="CI269" s="186"/>
      <c r="CJ269" s="186"/>
      <c r="CK269" s="186"/>
      <c r="CL269" s="186">
        <v>176950</v>
      </c>
      <c r="CM269" s="186"/>
    </row>
    <row r="270" spans="1:91" ht="24.6">
      <c r="A270" s="120">
        <v>29</v>
      </c>
      <c r="B270" s="220" t="s">
        <v>983</v>
      </c>
      <c r="C270" s="123" t="s">
        <v>554</v>
      </c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>
        <v>74500</v>
      </c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184"/>
      <c r="BN270" s="184"/>
      <c r="BO270" s="184"/>
      <c r="BP270" s="184"/>
      <c r="BQ270" s="184"/>
      <c r="BR270" s="184"/>
      <c r="BS270" s="186"/>
      <c r="BT270" s="186"/>
      <c r="BU270" s="186"/>
      <c r="BV270" s="186"/>
      <c r="BW270" s="186"/>
      <c r="BX270" s="186"/>
      <c r="BY270" s="186"/>
      <c r="BZ270" s="186"/>
      <c r="CA270" s="186"/>
      <c r="CB270" s="186"/>
      <c r="CC270" s="186"/>
      <c r="CD270" s="186"/>
      <c r="CE270" s="186"/>
      <c r="CF270" s="186"/>
      <c r="CG270" s="186"/>
      <c r="CH270" s="186"/>
      <c r="CI270" s="186"/>
      <c r="CJ270" s="186"/>
      <c r="CK270" s="186"/>
      <c r="CL270" s="186"/>
      <c r="CM270" s="186"/>
    </row>
    <row r="271" spans="1:91" ht="24.6">
      <c r="A271" s="120">
        <v>29</v>
      </c>
      <c r="B271" s="220" t="s">
        <v>984</v>
      </c>
      <c r="C271" s="140" t="s">
        <v>555</v>
      </c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P271" s="184">
        <v>463000</v>
      </c>
      <c r="Q271" s="184"/>
      <c r="R271" s="184"/>
      <c r="S271" s="184">
        <v>19520</v>
      </c>
      <c r="T271" s="184"/>
      <c r="U271" s="184"/>
      <c r="V271" s="184"/>
      <c r="W271" s="184"/>
      <c r="X271" s="184">
        <v>1240000</v>
      </c>
      <c r="Y271" s="184">
        <v>60000</v>
      </c>
      <c r="Z271" s="184">
        <v>53672.7</v>
      </c>
      <c r="AA271" s="184"/>
      <c r="AB271" s="184">
        <v>90000</v>
      </c>
      <c r="AC271" s="184"/>
      <c r="AD271" s="184"/>
      <c r="AE271" s="184">
        <v>21000</v>
      </c>
      <c r="AF271" s="184"/>
      <c r="AG271" s="184"/>
      <c r="AH271" s="184"/>
      <c r="AI271" s="184"/>
      <c r="AJ271" s="184">
        <v>90000</v>
      </c>
      <c r="AK271" s="184">
        <v>97000</v>
      </c>
      <c r="AL271" s="184">
        <v>1413000</v>
      </c>
      <c r="AM271" s="184"/>
      <c r="AN271" s="184">
        <v>77040</v>
      </c>
      <c r="AO271" s="184"/>
      <c r="AP271" s="184"/>
      <c r="AQ271" s="184"/>
      <c r="AR271" s="184"/>
      <c r="AS271" s="184">
        <v>337050</v>
      </c>
      <c r="AT271" s="184"/>
      <c r="AU271" s="184"/>
      <c r="AV271" s="184"/>
      <c r="AW271" s="184"/>
      <c r="AX271" s="184"/>
      <c r="AY271" s="184"/>
      <c r="AZ271" s="184"/>
      <c r="BA271" s="184">
        <v>112136</v>
      </c>
      <c r="BB271" s="184"/>
      <c r="BC271" s="184">
        <v>77040</v>
      </c>
      <c r="BD271" s="184">
        <v>361500</v>
      </c>
      <c r="BE271" s="184"/>
      <c r="BF271" s="184"/>
      <c r="BG271" s="184"/>
      <c r="BH271" s="184"/>
      <c r="BI271" s="184"/>
      <c r="BJ271" s="184"/>
      <c r="BK271" s="184"/>
      <c r="BL271" s="184"/>
      <c r="BM271" s="184">
        <v>470139</v>
      </c>
      <c r="BN271" s="184">
        <v>59841</v>
      </c>
      <c r="BO271" s="184">
        <v>127300</v>
      </c>
      <c r="BP271" s="184">
        <v>253140</v>
      </c>
      <c r="BQ271" s="184">
        <v>81000</v>
      </c>
      <c r="BR271" s="184">
        <v>97280</v>
      </c>
      <c r="BS271" s="186">
        <v>877500</v>
      </c>
      <c r="BT271" s="184">
        <v>56000</v>
      </c>
      <c r="BU271" s="186"/>
      <c r="BV271" s="186">
        <v>352000</v>
      </c>
      <c r="BW271" s="184"/>
      <c r="BX271" s="186"/>
      <c r="BY271" s="186">
        <v>486600</v>
      </c>
      <c r="BZ271" s="186"/>
      <c r="CA271" s="186"/>
      <c r="CB271" s="186"/>
      <c r="CC271" s="184"/>
      <c r="CD271" s="186"/>
      <c r="CE271" s="186">
        <v>432520</v>
      </c>
      <c r="CF271" s="186"/>
      <c r="CG271" s="186"/>
      <c r="CH271" s="186"/>
      <c r="CI271" s="186"/>
      <c r="CJ271" s="186"/>
      <c r="CK271" s="186"/>
      <c r="CL271" s="186"/>
      <c r="CM271" s="184"/>
    </row>
    <row r="272" spans="1:91" ht="24.6">
      <c r="A272" s="120">
        <v>29</v>
      </c>
      <c r="B272" s="220" t="s">
        <v>985</v>
      </c>
      <c r="C272" s="140" t="s">
        <v>556</v>
      </c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>
        <v>156168</v>
      </c>
      <c r="AH272" s="184"/>
      <c r="AI272" s="184"/>
      <c r="AJ272" s="184"/>
      <c r="AK272" s="184"/>
      <c r="AL272" s="184">
        <v>1701079.77</v>
      </c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>
        <v>1557490.28</v>
      </c>
      <c r="BE272" s="184"/>
      <c r="BF272" s="184"/>
      <c r="BG272" s="184"/>
      <c r="BH272" s="184"/>
      <c r="BI272" s="184"/>
      <c r="BJ272" s="184"/>
      <c r="BK272" s="184"/>
      <c r="BL272" s="184"/>
      <c r="BM272" s="184"/>
      <c r="BN272" s="184"/>
      <c r="BO272" s="184"/>
      <c r="BP272" s="184">
        <v>418830</v>
      </c>
      <c r="BQ272" s="184"/>
      <c r="BR272" s="184"/>
      <c r="BS272" s="184">
        <v>1343092</v>
      </c>
      <c r="BT272" s="186"/>
      <c r="BU272" s="184"/>
      <c r="BV272" s="184"/>
      <c r="BW272" s="184"/>
      <c r="BX272" s="184"/>
      <c r="BY272" s="184"/>
      <c r="BZ272" s="184"/>
      <c r="CA272" s="184"/>
      <c r="CB272" s="184"/>
      <c r="CC272" s="186"/>
      <c r="CD272" s="184"/>
      <c r="CE272" s="186"/>
      <c r="CF272" s="186"/>
      <c r="CG272" s="184"/>
      <c r="CH272" s="184"/>
      <c r="CI272" s="184"/>
      <c r="CJ272" s="184"/>
      <c r="CK272" s="186"/>
      <c r="CL272" s="184"/>
      <c r="CM272" s="184"/>
    </row>
    <row r="273" spans="1:91" ht="24.6">
      <c r="A273" s="120">
        <v>29</v>
      </c>
      <c r="B273" s="220" t="s">
        <v>986</v>
      </c>
      <c r="C273" s="140" t="s">
        <v>557</v>
      </c>
      <c r="D273" s="184">
        <v>398207.6</v>
      </c>
      <c r="E273" s="184">
        <v>60262.400000000001</v>
      </c>
      <c r="F273" s="184">
        <v>36360</v>
      </c>
      <c r="G273" s="184">
        <v>79866</v>
      </c>
      <c r="H273" s="184">
        <v>19296</v>
      </c>
      <c r="I273" s="184"/>
      <c r="J273" s="184">
        <v>62460</v>
      </c>
      <c r="K273" s="184">
        <v>82400</v>
      </c>
      <c r="L273" s="184">
        <v>40836</v>
      </c>
      <c r="M273" s="184">
        <v>62605.7</v>
      </c>
      <c r="N273" s="184">
        <v>161947.56</v>
      </c>
      <c r="O273" s="184">
        <v>12112.4</v>
      </c>
      <c r="P273" s="184">
        <v>246035</v>
      </c>
      <c r="Q273" s="184">
        <v>42249.48</v>
      </c>
      <c r="R273" s="184">
        <v>41459</v>
      </c>
      <c r="S273" s="184">
        <v>139025.16</v>
      </c>
      <c r="T273" s="184">
        <v>52787.86</v>
      </c>
      <c r="U273" s="184">
        <v>30466.560000000001</v>
      </c>
      <c r="V273" s="184">
        <v>29846.18</v>
      </c>
      <c r="W273" s="184">
        <v>12075.28</v>
      </c>
      <c r="X273" s="184">
        <v>386188.9</v>
      </c>
      <c r="Y273" s="184">
        <v>33219</v>
      </c>
      <c r="Z273" s="184">
        <v>70453.279999999999</v>
      </c>
      <c r="AA273" s="184">
        <v>70988</v>
      </c>
      <c r="AB273" s="184">
        <v>21501.439999999999</v>
      </c>
      <c r="AC273" s="184">
        <v>22848</v>
      </c>
      <c r="AD273" s="184">
        <v>31740</v>
      </c>
      <c r="AE273" s="184">
        <v>116913.5</v>
      </c>
      <c r="AF273" s="184">
        <v>24154</v>
      </c>
      <c r="AG273" s="184">
        <v>39000</v>
      </c>
      <c r="AH273" s="184">
        <v>33531.199999999997</v>
      </c>
      <c r="AI273" s="184">
        <v>125843.26</v>
      </c>
      <c r="AJ273" s="184">
        <v>39618.800000000003</v>
      </c>
      <c r="AK273" s="184">
        <v>27724.5</v>
      </c>
      <c r="AL273" s="184">
        <v>136225.29999999999</v>
      </c>
      <c r="AM273" s="184">
        <v>43212</v>
      </c>
      <c r="AN273" s="184">
        <v>35066.36</v>
      </c>
      <c r="AO273" s="184">
        <v>61287.8</v>
      </c>
      <c r="AP273" s="184">
        <v>91789.3</v>
      </c>
      <c r="AQ273" s="184">
        <v>40970.22</v>
      </c>
      <c r="AR273" s="184">
        <v>10915.24</v>
      </c>
      <c r="AS273" s="184">
        <v>407853</v>
      </c>
      <c r="AT273" s="184">
        <v>25110</v>
      </c>
      <c r="AU273" s="184">
        <v>25355.5</v>
      </c>
      <c r="AV273" s="184">
        <v>64235</v>
      </c>
      <c r="AW273" s="184">
        <v>28035</v>
      </c>
      <c r="AX273" s="184">
        <v>25169</v>
      </c>
      <c r="AY273" s="184">
        <v>49000</v>
      </c>
      <c r="AZ273" s="184">
        <v>30687</v>
      </c>
      <c r="BA273" s="184">
        <v>26428</v>
      </c>
      <c r="BB273" s="184">
        <v>227270.52</v>
      </c>
      <c r="BC273" s="184">
        <v>13056.5</v>
      </c>
      <c r="BD273" s="184">
        <v>563714.96</v>
      </c>
      <c r="BE273" s="184"/>
      <c r="BF273" s="184">
        <v>20404.8</v>
      </c>
      <c r="BG273" s="184">
        <v>52641.68</v>
      </c>
      <c r="BH273" s="184">
        <v>578965.16</v>
      </c>
      <c r="BI273" s="184">
        <v>23246.639999999999</v>
      </c>
      <c r="BJ273" s="184"/>
      <c r="BK273" s="184">
        <v>47743.5</v>
      </c>
      <c r="BL273" s="184">
        <v>46091.38</v>
      </c>
      <c r="BM273" s="184">
        <v>211282.5</v>
      </c>
      <c r="BN273" s="184">
        <v>75922.460000000006</v>
      </c>
      <c r="BO273" s="184">
        <v>77521.5</v>
      </c>
      <c r="BP273" s="184">
        <v>114984.49</v>
      </c>
      <c r="BQ273" s="184">
        <v>59596.35</v>
      </c>
      <c r="BR273" s="184">
        <v>59412</v>
      </c>
      <c r="BS273" s="184">
        <v>2445928.25</v>
      </c>
      <c r="BT273" s="186">
        <v>56165.5</v>
      </c>
      <c r="BU273" s="186">
        <v>4500</v>
      </c>
      <c r="BV273" s="186">
        <v>64425</v>
      </c>
      <c r="BW273" s="184">
        <v>494</v>
      </c>
      <c r="BX273" s="186"/>
      <c r="BY273" s="186"/>
      <c r="BZ273" s="186">
        <v>16614</v>
      </c>
      <c r="CA273" s="186">
        <v>19617</v>
      </c>
      <c r="CB273" s="186"/>
      <c r="CC273" s="186">
        <v>31915</v>
      </c>
      <c r="CD273" s="186">
        <v>68644.100000000006</v>
      </c>
      <c r="CE273" s="186">
        <v>48333</v>
      </c>
      <c r="CF273" s="186">
        <v>85950</v>
      </c>
      <c r="CG273" s="186">
        <v>15366</v>
      </c>
      <c r="CH273" s="186"/>
      <c r="CI273" s="184"/>
      <c r="CJ273" s="186">
        <v>41378</v>
      </c>
      <c r="CK273" s="186">
        <v>109171</v>
      </c>
      <c r="CL273" s="186">
        <v>2780</v>
      </c>
      <c r="CM273" s="186">
        <v>20202</v>
      </c>
    </row>
    <row r="274" spans="1:91" ht="24.6">
      <c r="A274" s="120">
        <v>29</v>
      </c>
      <c r="B274" s="220" t="s">
        <v>987</v>
      </c>
      <c r="C274" s="140" t="s">
        <v>558</v>
      </c>
      <c r="D274" s="184">
        <v>436145</v>
      </c>
      <c r="E274" s="184"/>
      <c r="F274" s="184">
        <v>78648.399999999994</v>
      </c>
      <c r="G274" s="184"/>
      <c r="H274" s="184"/>
      <c r="I274" s="184">
        <v>15000</v>
      </c>
      <c r="J274" s="184"/>
      <c r="K274" s="184">
        <v>4975716.4800000004</v>
      </c>
      <c r="L274" s="184">
        <v>167870.6</v>
      </c>
      <c r="M274" s="184">
        <v>119271.8</v>
      </c>
      <c r="N274" s="184"/>
      <c r="O274" s="184"/>
      <c r="P274" s="184">
        <v>6058200</v>
      </c>
      <c r="Q274" s="184"/>
      <c r="R274" s="184">
        <v>1866280</v>
      </c>
      <c r="S274" s="184"/>
      <c r="T274" s="184"/>
      <c r="U274" s="184"/>
      <c r="V274" s="184"/>
      <c r="W274" s="184"/>
      <c r="X274" s="184">
        <v>1325260</v>
      </c>
      <c r="Y274" s="184">
        <v>6300</v>
      </c>
      <c r="Z274" s="184"/>
      <c r="AA274" s="184"/>
      <c r="AB274" s="184"/>
      <c r="AC274" s="184"/>
      <c r="AD274" s="184"/>
      <c r="AE274" s="184">
        <v>1015835</v>
      </c>
      <c r="AF274" s="184"/>
      <c r="AG274" s="184">
        <v>6280</v>
      </c>
      <c r="AH274" s="184"/>
      <c r="AI274" s="184">
        <v>4183650</v>
      </c>
      <c r="AJ274" s="184"/>
      <c r="AK274" s="184">
        <v>891750</v>
      </c>
      <c r="AL274" s="184">
        <v>24700806.690000001</v>
      </c>
      <c r="AM274" s="184"/>
      <c r="AN274" s="184">
        <v>27720</v>
      </c>
      <c r="AO274" s="184">
        <v>5219800</v>
      </c>
      <c r="AP274" s="184"/>
      <c r="AQ274" s="184"/>
      <c r="AR274" s="184"/>
      <c r="AS274" s="184">
        <v>4505734</v>
      </c>
      <c r="AT274" s="184"/>
      <c r="AU274" s="184">
        <v>240000</v>
      </c>
      <c r="AV274" s="184">
        <v>4094200</v>
      </c>
      <c r="AW274" s="184"/>
      <c r="AX274" s="184"/>
      <c r="AY274" s="184">
        <v>4978980</v>
      </c>
      <c r="AZ274" s="184"/>
      <c r="BA274" s="184">
        <v>124800</v>
      </c>
      <c r="BB274" s="184">
        <v>8083390</v>
      </c>
      <c r="BC274" s="184"/>
      <c r="BD274" s="184">
        <v>363240</v>
      </c>
      <c r="BE274" s="184"/>
      <c r="BF274" s="184"/>
      <c r="BG274" s="184"/>
      <c r="BH274" s="184"/>
      <c r="BI274" s="184">
        <v>54800</v>
      </c>
      <c r="BJ274" s="184"/>
      <c r="BK274" s="184"/>
      <c r="BL274" s="184"/>
      <c r="BM274" s="184">
        <v>681333.32</v>
      </c>
      <c r="BN274" s="184"/>
      <c r="BO274" s="184"/>
      <c r="BP274" s="184"/>
      <c r="BQ274" s="184"/>
      <c r="BR274" s="184"/>
      <c r="BS274" s="184">
        <v>20002179</v>
      </c>
      <c r="BT274" s="184">
        <v>3455675</v>
      </c>
      <c r="BU274" s="184">
        <v>434000</v>
      </c>
      <c r="BV274" s="184">
        <v>6336660</v>
      </c>
      <c r="BW274" s="184"/>
      <c r="BX274" s="184"/>
      <c r="BY274" s="184">
        <v>1693950</v>
      </c>
      <c r="BZ274" s="184"/>
      <c r="CA274" s="184"/>
      <c r="CB274" s="184"/>
      <c r="CC274" s="184"/>
      <c r="CD274" s="184">
        <v>1617430</v>
      </c>
      <c r="CE274" s="184"/>
      <c r="CF274" s="184">
        <v>2542400</v>
      </c>
      <c r="CG274" s="184">
        <v>660216</v>
      </c>
      <c r="CH274" s="184"/>
      <c r="CI274" s="184"/>
      <c r="CJ274" s="184"/>
      <c r="CK274" s="184"/>
      <c r="CL274" s="184"/>
      <c r="CM274" s="184"/>
    </row>
    <row r="275" spans="1:91" ht="24.6">
      <c r="A275" s="120">
        <v>29</v>
      </c>
      <c r="B275" s="220" t="s">
        <v>988</v>
      </c>
      <c r="C275" s="140" t="s">
        <v>559</v>
      </c>
      <c r="D275" s="184">
        <v>166184</v>
      </c>
      <c r="E275" s="184">
        <v>971489.94</v>
      </c>
      <c r="F275" s="184">
        <v>299844</v>
      </c>
      <c r="G275" s="184">
        <v>138554.34</v>
      </c>
      <c r="H275" s="184">
        <v>605475</v>
      </c>
      <c r="I275" s="184">
        <v>700690.55</v>
      </c>
      <c r="J275" s="184">
        <v>719171</v>
      </c>
      <c r="K275" s="184">
        <v>1132207.6599999999</v>
      </c>
      <c r="L275" s="184">
        <v>999082</v>
      </c>
      <c r="M275" s="184">
        <v>2482106.7400000002</v>
      </c>
      <c r="N275" s="184">
        <v>427746</v>
      </c>
      <c r="O275" s="184">
        <v>408702.68</v>
      </c>
      <c r="P275" s="184">
        <v>10195536.17</v>
      </c>
      <c r="Q275" s="184">
        <v>219468.34</v>
      </c>
      <c r="R275" s="184">
        <v>464067.66</v>
      </c>
      <c r="S275" s="184">
        <v>1375346.35</v>
      </c>
      <c r="T275" s="184">
        <v>791648.52</v>
      </c>
      <c r="U275" s="184">
        <v>690561.1</v>
      </c>
      <c r="V275" s="184">
        <v>469111.06</v>
      </c>
      <c r="W275" s="184">
        <v>505713.18</v>
      </c>
      <c r="X275" s="184">
        <v>1091821.6000000001</v>
      </c>
      <c r="Y275" s="184">
        <v>74993.5</v>
      </c>
      <c r="Z275" s="184">
        <v>364815.9</v>
      </c>
      <c r="AA275" s="184">
        <v>1224441.31</v>
      </c>
      <c r="AB275" s="184">
        <v>11910</v>
      </c>
      <c r="AC275" s="184">
        <v>130951.2</v>
      </c>
      <c r="AD275" s="184">
        <v>490437.7</v>
      </c>
      <c r="AE275" s="184">
        <v>661058</v>
      </c>
      <c r="AF275" s="184">
        <v>23803</v>
      </c>
      <c r="AG275" s="184">
        <v>975847.5</v>
      </c>
      <c r="AH275" s="184">
        <v>472739</v>
      </c>
      <c r="AI275" s="184">
        <v>450874</v>
      </c>
      <c r="AJ275" s="184">
        <v>222915</v>
      </c>
      <c r="AK275" s="184">
        <v>655230</v>
      </c>
      <c r="AL275" s="184">
        <v>4411570.21</v>
      </c>
      <c r="AM275" s="184">
        <v>649115</v>
      </c>
      <c r="AN275" s="184">
        <v>290785</v>
      </c>
      <c r="AO275" s="184">
        <v>2379829.34</v>
      </c>
      <c r="AP275" s="184">
        <v>267535</v>
      </c>
      <c r="AQ275" s="184">
        <v>1366417.21</v>
      </c>
      <c r="AR275" s="184">
        <v>188291.64</v>
      </c>
      <c r="AS275" s="184">
        <v>9409980.0999999996</v>
      </c>
      <c r="AT275" s="184">
        <v>135283</v>
      </c>
      <c r="AU275" s="184">
        <v>176637.56</v>
      </c>
      <c r="AV275" s="184">
        <v>734889.5</v>
      </c>
      <c r="AW275" s="184">
        <v>843738.32</v>
      </c>
      <c r="AX275" s="184">
        <v>140321.29999999999</v>
      </c>
      <c r="AY275" s="184">
        <v>175206</v>
      </c>
      <c r="AZ275" s="184">
        <v>699923</v>
      </c>
      <c r="BA275" s="184">
        <v>243907.29</v>
      </c>
      <c r="BB275" s="184">
        <v>4460433.8899999997</v>
      </c>
      <c r="BC275" s="184">
        <v>655908.62</v>
      </c>
      <c r="BD275" s="184">
        <v>4382024.7</v>
      </c>
      <c r="BE275" s="184">
        <v>192984</v>
      </c>
      <c r="BF275" s="184">
        <v>492957.8</v>
      </c>
      <c r="BG275" s="184">
        <v>467290.1</v>
      </c>
      <c r="BH275" s="184">
        <v>8572792.6099999994</v>
      </c>
      <c r="BI275" s="184">
        <v>237206.39999999999</v>
      </c>
      <c r="BJ275" s="184">
        <v>285936.36</v>
      </c>
      <c r="BK275" s="184">
        <v>96209.21</v>
      </c>
      <c r="BL275" s="184">
        <v>633130</v>
      </c>
      <c r="BM275" s="184">
        <v>1026208.5</v>
      </c>
      <c r="BN275" s="184">
        <v>470120.16</v>
      </c>
      <c r="BO275" s="184">
        <v>2292521.84</v>
      </c>
      <c r="BP275" s="184">
        <v>507532.94</v>
      </c>
      <c r="BQ275" s="184">
        <v>250467.68</v>
      </c>
      <c r="BR275" s="184">
        <v>605700</v>
      </c>
      <c r="BS275" s="186">
        <v>13884193.24</v>
      </c>
      <c r="BT275" s="186">
        <v>297255.53999999998</v>
      </c>
      <c r="BU275" s="184">
        <v>163533</v>
      </c>
      <c r="BV275" s="186">
        <v>673531.43</v>
      </c>
      <c r="BW275" s="184">
        <v>247854</v>
      </c>
      <c r="BX275" s="184">
        <v>1640451.5</v>
      </c>
      <c r="BY275" s="186">
        <v>897597.92</v>
      </c>
      <c r="BZ275" s="186">
        <v>179330</v>
      </c>
      <c r="CA275" s="186">
        <v>616308.85</v>
      </c>
      <c r="CB275" s="186">
        <v>243555.99</v>
      </c>
      <c r="CC275" s="186">
        <v>5641385.0599999996</v>
      </c>
      <c r="CD275" s="186">
        <v>497614.6</v>
      </c>
      <c r="CE275" s="186">
        <v>287527.51</v>
      </c>
      <c r="CF275" s="186">
        <v>298997</v>
      </c>
      <c r="CG275" s="186">
        <v>169580.89</v>
      </c>
      <c r="CH275" s="186">
        <v>411792.4</v>
      </c>
      <c r="CI275" s="184">
        <v>158914.87</v>
      </c>
      <c r="CJ275" s="186">
        <v>410382.04</v>
      </c>
      <c r="CK275" s="186">
        <v>3355585.34</v>
      </c>
      <c r="CL275" s="184">
        <v>160471.01</v>
      </c>
      <c r="CM275" s="186">
        <v>576391.74</v>
      </c>
    </row>
    <row r="276" spans="1:91" ht="24.6">
      <c r="A276" s="120">
        <v>30</v>
      </c>
      <c r="B276" s="220" t="s">
        <v>989</v>
      </c>
      <c r="C276" s="140" t="s">
        <v>560</v>
      </c>
      <c r="D276" s="184">
        <v>4434820.5</v>
      </c>
      <c r="E276" s="184">
        <v>546680</v>
      </c>
      <c r="F276" s="184">
        <v>113870</v>
      </c>
      <c r="G276" s="184">
        <v>170045</v>
      </c>
      <c r="H276" s="184">
        <v>83990</v>
      </c>
      <c r="I276" s="184">
        <v>416081</v>
      </c>
      <c r="J276" s="184">
        <v>334966.5</v>
      </c>
      <c r="K276" s="184">
        <v>1831718</v>
      </c>
      <c r="L276" s="184">
        <v>328900</v>
      </c>
      <c r="M276" s="184">
        <v>402092</v>
      </c>
      <c r="N276" s="184">
        <v>503457</v>
      </c>
      <c r="O276" s="184">
        <v>70701</v>
      </c>
      <c r="P276" s="184">
        <v>3339154</v>
      </c>
      <c r="Q276" s="184">
        <v>321660</v>
      </c>
      <c r="R276" s="184">
        <v>582186</v>
      </c>
      <c r="S276" s="184">
        <v>2637906</v>
      </c>
      <c r="T276" s="184">
        <v>598911.77</v>
      </c>
      <c r="U276" s="184">
        <v>651265</v>
      </c>
      <c r="V276" s="184">
        <v>427815</v>
      </c>
      <c r="W276" s="184">
        <v>113548</v>
      </c>
      <c r="X276" s="184">
        <v>3108869.3</v>
      </c>
      <c r="Y276" s="184">
        <v>284110</v>
      </c>
      <c r="Z276" s="184">
        <v>609270.30000000005</v>
      </c>
      <c r="AA276" s="184">
        <v>564050</v>
      </c>
      <c r="AB276" s="184">
        <v>73317</v>
      </c>
      <c r="AC276" s="184">
        <v>187125</v>
      </c>
      <c r="AD276" s="184">
        <v>138180</v>
      </c>
      <c r="AE276" s="184">
        <v>3681823.76</v>
      </c>
      <c r="AF276" s="184">
        <v>333430.5</v>
      </c>
      <c r="AG276" s="184">
        <v>249282.5</v>
      </c>
      <c r="AH276" s="184">
        <v>173594.1</v>
      </c>
      <c r="AI276" s="184">
        <v>402917</v>
      </c>
      <c r="AJ276" s="184">
        <v>394223.4</v>
      </c>
      <c r="AK276" s="184">
        <v>131199.54999999999</v>
      </c>
      <c r="AL276" s="184">
        <v>8826350</v>
      </c>
      <c r="AM276" s="184">
        <v>454935</v>
      </c>
      <c r="AN276" s="184">
        <v>267575</v>
      </c>
      <c r="AO276" s="184">
        <v>1072589.5</v>
      </c>
      <c r="AP276" s="184">
        <v>684480</v>
      </c>
      <c r="AQ276" s="184">
        <v>434540</v>
      </c>
      <c r="AR276" s="184">
        <v>192882.5</v>
      </c>
      <c r="AS276" s="184">
        <v>1783950</v>
      </c>
      <c r="AT276" s="184">
        <v>1371100.3</v>
      </c>
      <c r="AU276" s="184">
        <v>2874922.5</v>
      </c>
      <c r="AV276" s="184">
        <v>771329.8</v>
      </c>
      <c r="AW276" s="184">
        <v>219260</v>
      </c>
      <c r="AX276" s="184">
        <v>98220</v>
      </c>
      <c r="AY276" s="184">
        <v>86441.5</v>
      </c>
      <c r="AZ276" s="184">
        <v>196370</v>
      </c>
      <c r="BA276" s="184">
        <v>188545</v>
      </c>
      <c r="BB276" s="184">
        <v>2632348</v>
      </c>
      <c r="BC276" s="184">
        <v>248935.6</v>
      </c>
      <c r="BD276" s="184">
        <v>1928734.7</v>
      </c>
      <c r="BE276" s="184">
        <v>1250850</v>
      </c>
      <c r="BF276" s="184">
        <v>247604.5</v>
      </c>
      <c r="BG276" s="184">
        <v>89606.5</v>
      </c>
      <c r="BH276" s="184">
        <v>2743835.2</v>
      </c>
      <c r="BI276" s="184">
        <v>205900</v>
      </c>
      <c r="BJ276" s="184">
        <v>159931</v>
      </c>
      <c r="BK276" s="184">
        <v>163230</v>
      </c>
      <c r="BL276" s="184">
        <v>194170</v>
      </c>
      <c r="BM276" s="184">
        <v>12607233.369999999</v>
      </c>
      <c r="BN276" s="184">
        <v>1002463.01</v>
      </c>
      <c r="BO276" s="184">
        <v>512194</v>
      </c>
      <c r="BP276" s="184">
        <v>1509139.3</v>
      </c>
      <c r="BQ276" s="184">
        <v>364926</v>
      </c>
      <c r="BR276" s="184">
        <v>314671.5</v>
      </c>
      <c r="BS276" s="186">
        <v>24753480.510000002</v>
      </c>
      <c r="BT276" s="184">
        <v>401578.4</v>
      </c>
      <c r="BU276" s="184">
        <v>368125</v>
      </c>
      <c r="BV276" s="184">
        <v>5058889.55</v>
      </c>
      <c r="BW276" s="184">
        <v>106278</v>
      </c>
      <c r="BX276" s="184">
        <v>104855</v>
      </c>
      <c r="BY276" s="184">
        <v>789899</v>
      </c>
      <c r="BZ276" s="184">
        <v>220785</v>
      </c>
      <c r="CA276" s="184">
        <v>137040</v>
      </c>
      <c r="CB276" s="184">
        <v>462410</v>
      </c>
      <c r="CC276" s="184">
        <v>505615.25</v>
      </c>
      <c r="CD276" s="184">
        <v>2748198.1</v>
      </c>
      <c r="CE276" s="184">
        <v>79155</v>
      </c>
      <c r="CF276" s="184">
        <v>1299516.1399999999</v>
      </c>
      <c r="CG276" s="184">
        <v>151335</v>
      </c>
      <c r="CH276" s="186">
        <v>40195</v>
      </c>
      <c r="CI276" s="184">
        <v>41850</v>
      </c>
      <c r="CJ276" s="184">
        <v>206143.1</v>
      </c>
      <c r="CK276" s="184">
        <v>956027</v>
      </c>
      <c r="CL276" s="184">
        <v>96350</v>
      </c>
      <c r="CM276" s="184">
        <v>120136</v>
      </c>
    </row>
    <row r="277" spans="1:91" ht="24.6">
      <c r="A277" s="120">
        <v>30</v>
      </c>
      <c r="B277" s="220" t="s">
        <v>990</v>
      </c>
      <c r="C277" s="140" t="s">
        <v>561</v>
      </c>
      <c r="D277" s="184">
        <v>8989600</v>
      </c>
      <c r="E277" s="184"/>
      <c r="F277" s="184">
        <v>54400</v>
      </c>
      <c r="G277" s="184">
        <v>143800</v>
      </c>
      <c r="H277" s="184">
        <v>198300</v>
      </c>
      <c r="I277" s="184"/>
      <c r="J277" s="184"/>
      <c r="K277" s="184">
        <v>1883500</v>
      </c>
      <c r="L277" s="184">
        <v>391100</v>
      </c>
      <c r="M277" s="184">
        <v>856680</v>
      </c>
      <c r="N277" s="184">
        <v>2136376</v>
      </c>
      <c r="O277" s="184">
        <v>211310</v>
      </c>
      <c r="P277" s="184">
        <v>6383159</v>
      </c>
      <c r="Q277" s="184">
        <v>460675</v>
      </c>
      <c r="R277" s="184">
        <v>985830</v>
      </c>
      <c r="S277" s="184">
        <v>446980</v>
      </c>
      <c r="T277" s="184">
        <v>187920</v>
      </c>
      <c r="U277" s="184">
        <v>301500</v>
      </c>
      <c r="V277" s="184">
        <v>121570</v>
      </c>
      <c r="W277" s="184">
        <v>130495</v>
      </c>
      <c r="X277" s="184">
        <v>15741240</v>
      </c>
      <c r="Y277" s="184"/>
      <c r="Z277" s="184">
        <v>798800</v>
      </c>
      <c r="AA277" s="184"/>
      <c r="AB277" s="184"/>
      <c r="AC277" s="184"/>
      <c r="AD277" s="184"/>
      <c r="AE277" s="184">
        <v>1148800</v>
      </c>
      <c r="AF277" s="184"/>
      <c r="AG277" s="184"/>
      <c r="AH277" s="184"/>
      <c r="AI277" s="184">
        <v>872900</v>
      </c>
      <c r="AJ277" s="184"/>
      <c r="AK277" s="184">
        <v>692480</v>
      </c>
      <c r="AL277" s="184">
        <v>17452881.670000002</v>
      </c>
      <c r="AM277" s="184"/>
      <c r="AN277" s="184"/>
      <c r="AO277" s="184"/>
      <c r="AP277" s="184">
        <v>2981525</v>
      </c>
      <c r="AQ277" s="184"/>
      <c r="AR277" s="184"/>
      <c r="AS277" s="184">
        <v>18919030</v>
      </c>
      <c r="AT277" s="184"/>
      <c r="AU277" s="184"/>
      <c r="AV277" s="184"/>
      <c r="AW277" s="184">
        <v>62170</v>
      </c>
      <c r="AX277" s="184"/>
      <c r="AY277" s="184"/>
      <c r="AZ277" s="184">
        <v>75620</v>
      </c>
      <c r="BA277" s="184"/>
      <c r="BB277" s="184">
        <v>2198790</v>
      </c>
      <c r="BC277" s="184"/>
      <c r="BD277" s="184">
        <v>7761628</v>
      </c>
      <c r="BE277" s="184"/>
      <c r="BF277" s="184">
        <v>22750</v>
      </c>
      <c r="BG277" s="184">
        <v>38150</v>
      </c>
      <c r="BH277" s="184">
        <v>3577200</v>
      </c>
      <c r="BI277" s="184"/>
      <c r="BJ277" s="184">
        <v>197950</v>
      </c>
      <c r="BK277" s="184">
        <v>86800</v>
      </c>
      <c r="BL277" s="184">
        <v>58400</v>
      </c>
      <c r="BM277" s="184">
        <v>7374292</v>
      </c>
      <c r="BN277" s="184">
        <v>526490</v>
      </c>
      <c r="BO277" s="184">
        <v>46840</v>
      </c>
      <c r="BP277" s="184">
        <v>1049958</v>
      </c>
      <c r="BQ277" s="184">
        <v>23420</v>
      </c>
      <c r="BR277" s="184">
        <v>15100</v>
      </c>
      <c r="BS277" s="184">
        <v>21369422.670000002</v>
      </c>
      <c r="BT277" s="184"/>
      <c r="BU277" s="184"/>
      <c r="BV277" s="184">
        <v>2792800</v>
      </c>
      <c r="BW277" s="184"/>
      <c r="BX277" s="184"/>
      <c r="BY277" s="184">
        <v>2778510</v>
      </c>
      <c r="BZ277" s="184"/>
      <c r="CA277" s="184"/>
      <c r="CB277" s="184"/>
      <c r="CC277" s="184"/>
      <c r="CD277" s="184">
        <v>1194600</v>
      </c>
      <c r="CE277" s="184">
        <v>14800</v>
      </c>
      <c r="CF277" s="184">
        <v>1338300</v>
      </c>
      <c r="CG277" s="184"/>
      <c r="CH277" s="184"/>
      <c r="CI277" s="184"/>
      <c r="CJ277" s="184"/>
      <c r="CK277" s="184">
        <v>4486510</v>
      </c>
      <c r="CL277" s="184"/>
      <c r="CM277" s="184"/>
    </row>
    <row r="278" spans="1:91" ht="24.6">
      <c r="A278" s="120">
        <v>32</v>
      </c>
      <c r="B278" s="220" t="s">
        <v>991</v>
      </c>
      <c r="C278" s="140" t="s">
        <v>562</v>
      </c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>
        <v>6</v>
      </c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6"/>
      <c r="BT278" s="184"/>
      <c r="BU278" s="184"/>
      <c r="BV278" s="184"/>
      <c r="BW278" s="184"/>
      <c r="BX278" s="184"/>
      <c r="BY278" s="184"/>
      <c r="BZ278" s="184"/>
      <c r="CA278" s="184"/>
      <c r="CB278" s="184"/>
      <c r="CC278" s="184"/>
      <c r="CD278" s="186"/>
      <c r="CE278" s="184"/>
      <c r="CF278" s="184"/>
      <c r="CG278" s="184"/>
      <c r="CH278" s="184"/>
      <c r="CI278" s="184"/>
      <c r="CJ278" s="184"/>
      <c r="CK278" s="184"/>
      <c r="CL278" s="184"/>
      <c r="CM278" s="184"/>
    </row>
    <row r="279" spans="1:91" ht="24.6">
      <c r="A279" s="120">
        <v>32</v>
      </c>
      <c r="B279" s="220" t="s">
        <v>992</v>
      </c>
      <c r="C279" s="127" t="s">
        <v>563</v>
      </c>
      <c r="D279" s="184">
        <v>164</v>
      </c>
      <c r="E279" s="184">
        <v>43</v>
      </c>
      <c r="F279" s="184">
        <v>49</v>
      </c>
      <c r="G279" s="184">
        <v>37</v>
      </c>
      <c r="H279" s="184">
        <v>25</v>
      </c>
      <c r="I279" s="184">
        <v>142</v>
      </c>
      <c r="J279" s="184">
        <v>55</v>
      </c>
      <c r="K279" s="184">
        <v>166</v>
      </c>
      <c r="L279" s="184">
        <v>25</v>
      </c>
      <c r="M279" s="184">
        <v>85</v>
      </c>
      <c r="N279" s="184">
        <v>55</v>
      </c>
      <c r="O279" s="184">
        <v>31</v>
      </c>
      <c r="P279" s="184">
        <v>76</v>
      </c>
      <c r="Q279" s="184">
        <v>20</v>
      </c>
      <c r="R279" s="184">
        <v>46</v>
      </c>
      <c r="S279" s="184">
        <v>10</v>
      </c>
      <c r="T279" s="184">
        <v>22</v>
      </c>
      <c r="U279" s="184">
        <v>33</v>
      </c>
      <c r="V279" s="184">
        <v>11</v>
      </c>
      <c r="W279" s="184">
        <v>22</v>
      </c>
      <c r="X279" s="184">
        <v>439</v>
      </c>
      <c r="Y279" s="184">
        <v>59</v>
      </c>
      <c r="Z279" s="184">
        <v>10</v>
      </c>
      <c r="AA279" s="184">
        <v>27</v>
      </c>
      <c r="AB279" s="184">
        <v>15</v>
      </c>
      <c r="AC279" s="184">
        <v>44</v>
      </c>
      <c r="AD279" s="184">
        <v>21</v>
      </c>
      <c r="AE279" s="184">
        <v>32</v>
      </c>
      <c r="AF279" s="184">
        <v>26</v>
      </c>
      <c r="AG279" s="184">
        <v>10</v>
      </c>
      <c r="AH279" s="184">
        <v>22</v>
      </c>
      <c r="AI279" s="184">
        <v>56</v>
      </c>
      <c r="AJ279" s="184">
        <v>15</v>
      </c>
      <c r="AK279" s="184">
        <v>26</v>
      </c>
      <c r="AL279" s="184">
        <v>1180</v>
      </c>
      <c r="AM279" s="184">
        <v>50</v>
      </c>
      <c r="AN279" s="184">
        <v>181</v>
      </c>
      <c r="AO279" s="184">
        <v>611</v>
      </c>
      <c r="AP279" s="184">
        <v>75</v>
      </c>
      <c r="AQ279" s="184">
        <v>51</v>
      </c>
      <c r="AR279" s="184">
        <v>56</v>
      </c>
      <c r="AS279" s="184">
        <v>120</v>
      </c>
      <c r="AT279" s="184">
        <v>50</v>
      </c>
      <c r="AU279" s="184">
        <v>117</v>
      </c>
      <c r="AV279" s="184">
        <v>366</v>
      </c>
      <c r="AW279" s="184">
        <v>55</v>
      </c>
      <c r="AX279" s="184">
        <v>68</v>
      </c>
      <c r="AY279" s="184">
        <v>51</v>
      </c>
      <c r="AZ279" s="184">
        <v>65</v>
      </c>
      <c r="BA279" s="184">
        <v>50</v>
      </c>
      <c r="BB279" s="184">
        <v>93</v>
      </c>
      <c r="BC279" s="184">
        <v>56</v>
      </c>
      <c r="BD279" s="184">
        <v>163</v>
      </c>
      <c r="BE279" s="184">
        <v>33</v>
      </c>
      <c r="BF279" s="184">
        <v>910.6</v>
      </c>
      <c r="BG279" s="184">
        <v>27</v>
      </c>
      <c r="BH279" s="184">
        <v>111</v>
      </c>
      <c r="BI279" s="184">
        <v>15</v>
      </c>
      <c r="BJ279" s="184">
        <v>27</v>
      </c>
      <c r="BK279" s="184">
        <v>10</v>
      </c>
      <c r="BL279" s="184">
        <v>15</v>
      </c>
      <c r="BM279" s="184">
        <v>156</v>
      </c>
      <c r="BN279" s="184">
        <v>78</v>
      </c>
      <c r="BO279" s="184">
        <v>430</v>
      </c>
      <c r="BP279" s="184">
        <v>114</v>
      </c>
      <c r="BQ279" s="184">
        <v>66</v>
      </c>
      <c r="BR279" s="184">
        <v>54</v>
      </c>
      <c r="BS279" s="184">
        <v>303.12</v>
      </c>
      <c r="BT279" s="184">
        <v>54</v>
      </c>
      <c r="BU279" s="184">
        <v>52</v>
      </c>
      <c r="BV279" s="184">
        <v>458</v>
      </c>
      <c r="BW279" s="184">
        <v>12</v>
      </c>
      <c r="BX279" s="186">
        <v>12</v>
      </c>
      <c r="BY279" s="186">
        <v>535.65</v>
      </c>
      <c r="BZ279" s="184">
        <v>30</v>
      </c>
      <c r="CA279" s="186">
        <v>25</v>
      </c>
      <c r="CB279" s="184"/>
      <c r="CC279" s="184">
        <v>24</v>
      </c>
      <c r="CD279" s="184">
        <v>61</v>
      </c>
      <c r="CE279" s="184">
        <v>36</v>
      </c>
      <c r="CF279" s="186">
        <v>741</v>
      </c>
      <c r="CG279" s="186">
        <v>65</v>
      </c>
      <c r="CH279" s="184">
        <v>48</v>
      </c>
      <c r="CI279" s="184">
        <v>30</v>
      </c>
      <c r="CJ279" s="184">
        <v>60</v>
      </c>
      <c r="CK279" s="184">
        <v>2022.56</v>
      </c>
      <c r="CL279" s="186">
        <v>12</v>
      </c>
      <c r="CM279" s="184">
        <v>66</v>
      </c>
    </row>
    <row r="280" spans="1:91" ht="24.6">
      <c r="A280" s="120">
        <v>31</v>
      </c>
      <c r="B280" s="220" t="s">
        <v>993</v>
      </c>
      <c r="C280" s="127" t="s">
        <v>564</v>
      </c>
      <c r="D280" s="184">
        <v>5733170.7300000004</v>
      </c>
      <c r="E280" s="184">
        <v>714076.56</v>
      </c>
      <c r="F280" s="184">
        <v>552031.48</v>
      </c>
      <c r="G280" s="184">
        <v>618126.14</v>
      </c>
      <c r="H280" s="184">
        <v>302511.77</v>
      </c>
      <c r="I280" s="184">
        <v>672629.19</v>
      </c>
      <c r="J280" s="184">
        <v>626489.18999999994</v>
      </c>
      <c r="K280" s="184">
        <v>1099615.8799999999</v>
      </c>
      <c r="L280" s="184">
        <v>349491.15</v>
      </c>
      <c r="M280" s="184">
        <v>716663.79</v>
      </c>
      <c r="N280" s="184">
        <v>1490480.28</v>
      </c>
      <c r="O280" s="184">
        <v>242162.53</v>
      </c>
      <c r="P280" s="184">
        <v>4250491.6900000004</v>
      </c>
      <c r="Q280" s="184">
        <v>382712.91</v>
      </c>
      <c r="R280" s="184">
        <v>619822.03</v>
      </c>
      <c r="S280" s="184">
        <v>1199098.8500000001</v>
      </c>
      <c r="T280" s="184">
        <v>564649.21</v>
      </c>
      <c r="U280" s="184">
        <v>361026.68</v>
      </c>
      <c r="V280" s="184">
        <v>424837.39</v>
      </c>
      <c r="W280" s="184">
        <v>345216.74</v>
      </c>
      <c r="X280" s="184">
        <v>5312500.24</v>
      </c>
      <c r="Y280" s="184">
        <v>450586.45</v>
      </c>
      <c r="Z280" s="184">
        <v>719996.93</v>
      </c>
      <c r="AA280" s="184">
        <v>712123.15</v>
      </c>
      <c r="AB280" s="184">
        <v>183458.35</v>
      </c>
      <c r="AC280" s="184">
        <v>281440.53999999998</v>
      </c>
      <c r="AD280" s="184">
        <v>403508.22</v>
      </c>
      <c r="AE280" s="184">
        <v>1405498.44</v>
      </c>
      <c r="AF280" s="184">
        <v>335426.84000000003</v>
      </c>
      <c r="AG280" s="184">
        <v>542433.43999999994</v>
      </c>
      <c r="AH280" s="184">
        <v>634312.43999999994</v>
      </c>
      <c r="AI280" s="184">
        <v>535726.74</v>
      </c>
      <c r="AJ280" s="184">
        <v>459998.08</v>
      </c>
      <c r="AK280" s="184">
        <v>382208.28</v>
      </c>
      <c r="AL280" s="184">
        <v>26176595.210000001</v>
      </c>
      <c r="AM280" s="184">
        <v>512889.02</v>
      </c>
      <c r="AN280" s="184">
        <v>446948.68</v>
      </c>
      <c r="AO280" s="184">
        <v>1155445.1499999999</v>
      </c>
      <c r="AP280" s="184">
        <v>1038651.63</v>
      </c>
      <c r="AQ280" s="184">
        <v>669087.86</v>
      </c>
      <c r="AR280" s="184">
        <v>224004.25</v>
      </c>
      <c r="AS280" s="184">
        <v>1933286.7</v>
      </c>
      <c r="AT280" s="184">
        <v>359117.48</v>
      </c>
      <c r="AU280" s="184">
        <v>720093.26</v>
      </c>
      <c r="AV280" s="184">
        <v>1079961.8999999999</v>
      </c>
      <c r="AW280" s="184">
        <v>434929.05</v>
      </c>
      <c r="AX280" s="184">
        <v>204571.83</v>
      </c>
      <c r="AY280" s="184">
        <v>599151.04</v>
      </c>
      <c r="AZ280" s="184">
        <v>505445.93</v>
      </c>
      <c r="BA280" s="184">
        <v>341403.53</v>
      </c>
      <c r="BB280" s="184">
        <v>3460436.93</v>
      </c>
      <c r="BC280" s="184">
        <v>498298.44</v>
      </c>
      <c r="BD280" s="184">
        <v>5486049.6600000001</v>
      </c>
      <c r="BE280" s="184">
        <v>1555532.59</v>
      </c>
      <c r="BF280" s="184">
        <v>390593.02</v>
      </c>
      <c r="BG280" s="184">
        <v>564373.65</v>
      </c>
      <c r="BH280" s="184">
        <v>2840161.45</v>
      </c>
      <c r="BI280" s="184">
        <v>102655.64</v>
      </c>
      <c r="BJ280" s="184">
        <v>217118.77</v>
      </c>
      <c r="BK280" s="184">
        <v>315931.38</v>
      </c>
      <c r="BL280" s="184">
        <v>335318.89</v>
      </c>
      <c r="BM280" s="184">
        <v>4131206.35</v>
      </c>
      <c r="BN280" s="184">
        <v>1043644.88</v>
      </c>
      <c r="BO280" s="184">
        <v>640310.59</v>
      </c>
      <c r="BP280" s="184">
        <v>856841.63</v>
      </c>
      <c r="BQ280" s="184">
        <v>668140</v>
      </c>
      <c r="BR280" s="184">
        <v>550427.92000000004</v>
      </c>
      <c r="BS280" s="184">
        <v>16582012.859999999</v>
      </c>
      <c r="BT280" s="184">
        <v>800503.02</v>
      </c>
      <c r="BU280" s="184">
        <v>530231.56999999995</v>
      </c>
      <c r="BV280" s="184">
        <v>3715110.69</v>
      </c>
      <c r="BW280" s="184">
        <v>255699.53</v>
      </c>
      <c r="BX280" s="184">
        <v>574326.36</v>
      </c>
      <c r="BY280" s="184">
        <v>1719034.04</v>
      </c>
      <c r="BZ280" s="184">
        <v>472761.85</v>
      </c>
      <c r="CA280" s="184">
        <v>371932.78</v>
      </c>
      <c r="CB280" s="184">
        <v>500588.59</v>
      </c>
      <c r="CC280" s="184">
        <v>871577.16</v>
      </c>
      <c r="CD280" s="184">
        <v>1180755.72</v>
      </c>
      <c r="CE280" s="184">
        <v>867962.94</v>
      </c>
      <c r="CF280" s="184">
        <v>1548526.45</v>
      </c>
      <c r="CG280" s="184">
        <v>539719.06999999995</v>
      </c>
      <c r="CH280" s="184">
        <v>483390.79</v>
      </c>
      <c r="CI280" s="184">
        <v>403968.27</v>
      </c>
      <c r="CJ280" s="184">
        <v>373058</v>
      </c>
      <c r="CK280" s="184">
        <v>1540951.39</v>
      </c>
      <c r="CL280" s="184">
        <v>182452.2</v>
      </c>
      <c r="CM280" s="184">
        <v>361793.85</v>
      </c>
    </row>
    <row r="281" spans="1:91" ht="24.6">
      <c r="A281" s="120">
        <v>31</v>
      </c>
      <c r="B281" s="220" t="s">
        <v>994</v>
      </c>
      <c r="C281" s="141" t="s">
        <v>565</v>
      </c>
      <c r="D281" s="184">
        <v>99887.06</v>
      </c>
      <c r="E281" s="184">
        <v>10597.55</v>
      </c>
      <c r="F281" s="184">
        <v>14638.56</v>
      </c>
      <c r="G281" s="184">
        <v>674.1</v>
      </c>
      <c r="H281" s="184"/>
      <c r="I281" s="184">
        <v>770.4</v>
      </c>
      <c r="J281" s="184">
        <v>1284</v>
      </c>
      <c r="K281" s="184">
        <v>377596.61</v>
      </c>
      <c r="L281" s="184">
        <v>69794.81</v>
      </c>
      <c r="M281" s="184"/>
      <c r="N281" s="184">
        <v>16773.22</v>
      </c>
      <c r="O281" s="184"/>
      <c r="P281" s="184">
        <v>292660.03999999998</v>
      </c>
      <c r="Q281" s="184">
        <v>153410.71</v>
      </c>
      <c r="R281" s="184">
        <v>99641.37</v>
      </c>
      <c r="S281" s="184"/>
      <c r="T281" s="184">
        <v>86202.85</v>
      </c>
      <c r="U281" s="184">
        <v>5484.5</v>
      </c>
      <c r="V281" s="184">
        <v>450</v>
      </c>
      <c r="W281" s="184"/>
      <c r="X281" s="184">
        <v>1674688.99</v>
      </c>
      <c r="Y281" s="184">
        <v>25</v>
      </c>
      <c r="Z281" s="184">
        <v>13594.19</v>
      </c>
      <c r="AA281" s="184">
        <v>157092.82999999999</v>
      </c>
      <c r="AB281" s="184">
        <v>1070</v>
      </c>
      <c r="AC281" s="184">
        <v>770.4</v>
      </c>
      <c r="AD281" s="184">
        <v>225245.49</v>
      </c>
      <c r="AE281" s="184">
        <v>10756.34</v>
      </c>
      <c r="AF281" s="184">
        <v>300</v>
      </c>
      <c r="AG281" s="184"/>
      <c r="AH281" s="184"/>
      <c r="AI281" s="184">
        <v>100232.25</v>
      </c>
      <c r="AJ281" s="184">
        <v>90488.82</v>
      </c>
      <c r="AK281" s="184"/>
      <c r="AL281" s="184">
        <v>3427720.16</v>
      </c>
      <c r="AM281" s="184">
        <v>126287.17</v>
      </c>
      <c r="AN281" s="184"/>
      <c r="AO281" s="184">
        <v>169233.64</v>
      </c>
      <c r="AP281" s="184">
        <v>132269.91</v>
      </c>
      <c r="AQ281" s="184">
        <v>1605</v>
      </c>
      <c r="AR281" s="184"/>
      <c r="AS281" s="184">
        <v>909940.69</v>
      </c>
      <c r="AT281" s="184"/>
      <c r="AU281" s="184">
        <v>481346.07</v>
      </c>
      <c r="AV281" s="184"/>
      <c r="AW281" s="184">
        <v>6935</v>
      </c>
      <c r="AX281" s="184">
        <v>4589.34</v>
      </c>
      <c r="AY281" s="184">
        <v>1070</v>
      </c>
      <c r="AZ281" s="184">
        <v>2280.1799999999998</v>
      </c>
      <c r="BA281" s="184"/>
      <c r="BB281" s="184">
        <v>329619.98</v>
      </c>
      <c r="BC281" s="184"/>
      <c r="BD281" s="184">
        <v>612730.72</v>
      </c>
      <c r="BE281" s="184">
        <v>1070</v>
      </c>
      <c r="BF281" s="184">
        <v>12361.6</v>
      </c>
      <c r="BG281" s="184">
        <v>175777.25</v>
      </c>
      <c r="BH281" s="184">
        <v>531027.36</v>
      </c>
      <c r="BI281" s="184">
        <v>642</v>
      </c>
      <c r="BJ281" s="184">
        <v>77881.279999999999</v>
      </c>
      <c r="BK281" s="184"/>
      <c r="BL281" s="184"/>
      <c r="BM281" s="184">
        <v>822531.49</v>
      </c>
      <c r="BN281" s="184">
        <v>71044.740000000005</v>
      </c>
      <c r="BO281" s="184">
        <v>158676.99</v>
      </c>
      <c r="BP281" s="184">
        <v>84820</v>
      </c>
      <c r="BQ281" s="184"/>
      <c r="BR281" s="184"/>
      <c r="BS281" s="184">
        <v>2508368.39</v>
      </c>
      <c r="BT281" s="184">
        <v>9853.7999999999993</v>
      </c>
      <c r="BU281" s="184">
        <v>1926</v>
      </c>
      <c r="BV281" s="184">
        <v>591532.42000000004</v>
      </c>
      <c r="BW281" s="184">
        <v>1769</v>
      </c>
      <c r="BX281" s="184">
        <v>82427.990000000005</v>
      </c>
      <c r="BY281" s="184">
        <v>269964.7</v>
      </c>
      <c r="BZ281" s="184"/>
      <c r="CA281" s="184">
        <v>29774</v>
      </c>
      <c r="CB281" s="184">
        <v>7669.44</v>
      </c>
      <c r="CC281" s="184">
        <v>12476.94</v>
      </c>
      <c r="CD281" s="184">
        <v>258426.62</v>
      </c>
      <c r="CE281" s="184">
        <v>169521.13</v>
      </c>
      <c r="CF281" s="184">
        <v>190673.47</v>
      </c>
      <c r="CG281" s="184">
        <v>2140</v>
      </c>
      <c r="CH281" s="184">
        <v>20</v>
      </c>
      <c r="CI281" s="184"/>
      <c r="CJ281" s="184"/>
      <c r="CK281" s="184">
        <v>604758.88</v>
      </c>
      <c r="CL281" s="184"/>
      <c r="CM281" s="184">
        <v>29617.89</v>
      </c>
    </row>
    <row r="282" spans="1:91" ht="24.6">
      <c r="A282" s="120">
        <v>31</v>
      </c>
      <c r="B282" s="220" t="s">
        <v>995</v>
      </c>
      <c r="C282" s="141" t="s">
        <v>566</v>
      </c>
      <c r="D282" s="184">
        <v>35663.54</v>
      </c>
      <c r="E282" s="184">
        <v>8297.9599999999991</v>
      </c>
      <c r="F282" s="184">
        <v>10978.22</v>
      </c>
      <c r="G282" s="184">
        <v>12592.61</v>
      </c>
      <c r="H282" s="184">
        <v>11482.34</v>
      </c>
      <c r="I282" s="184">
        <v>23013.35</v>
      </c>
      <c r="J282" s="184">
        <v>2544.09</v>
      </c>
      <c r="K282" s="184">
        <v>28544.55</v>
      </c>
      <c r="L282" s="184">
        <v>18358.8</v>
      </c>
      <c r="M282" s="184">
        <v>27074.400000000001</v>
      </c>
      <c r="N282" s="184">
        <v>13380.35</v>
      </c>
      <c r="O282" s="184">
        <v>6770.96</v>
      </c>
      <c r="P282" s="184">
        <v>119025.47</v>
      </c>
      <c r="Q282" s="184">
        <v>24964.35</v>
      </c>
      <c r="R282" s="184">
        <v>11766.88</v>
      </c>
      <c r="S282" s="184"/>
      <c r="T282" s="184">
        <v>3873.75</v>
      </c>
      <c r="U282" s="184">
        <v>31938.66</v>
      </c>
      <c r="V282" s="184">
        <v>14897.24</v>
      </c>
      <c r="W282" s="184">
        <v>6865.67</v>
      </c>
      <c r="X282" s="184">
        <v>38764.839999999997</v>
      </c>
      <c r="Y282" s="184">
        <v>15298.45</v>
      </c>
      <c r="Z282" s="184">
        <v>35395.07</v>
      </c>
      <c r="AA282" s="184">
        <v>22277.46</v>
      </c>
      <c r="AB282" s="184">
        <v>10698.87</v>
      </c>
      <c r="AC282" s="184">
        <v>49333.39</v>
      </c>
      <c r="AD282" s="184">
        <v>6240.14</v>
      </c>
      <c r="AE282" s="184">
        <v>58492.71</v>
      </c>
      <c r="AF282" s="184">
        <v>18291.13</v>
      </c>
      <c r="AG282" s="184">
        <v>19033.22</v>
      </c>
      <c r="AH282" s="184">
        <v>22135.63</v>
      </c>
      <c r="AI282" s="184">
        <v>13157.99</v>
      </c>
      <c r="AJ282" s="184">
        <v>27224.02</v>
      </c>
      <c r="AK282" s="184">
        <v>27640.51</v>
      </c>
      <c r="AL282" s="184">
        <v>183148.69</v>
      </c>
      <c r="AM282" s="184">
        <v>30978.52</v>
      </c>
      <c r="AN282" s="184">
        <v>23534.68</v>
      </c>
      <c r="AO282" s="184">
        <v>48348.3</v>
      </c>
      <c r="AP282" s="184">
        <v>38835.71</v>
      </c>
      <c r="AQ282" s="184">
        <v>13636.62</v>
      </c>
      <c r="AR282" s="184">
        <v>2053.33</v>
      </c>
      <c r="AS282" s="184">
        <v>58490.28</v>
      </c>
      <c r="AT282" s="184">
        <v>22755.84</v>
      </c>
      <c r="AU282" s="184">
        <v>35580.74</v>
      </c>
      <c r="AV282" s="184">
        <v>6350.45</v>
      </c>
      <c r="AW282" s="184">
        <v>5689.73</v>
      </c>
      <c r="AX282" s="184">
        <v>22040.93</v>
      </c>
      <c r="AY282" s="184">
        <v>7402.26</v>
      </c>
      <c r="AZ282" s="184">
        <v>22954.52</v>
      </c>
      <c r="BA282" s="184">
        <v>14290.93</v>
      </c>
      <c r="BB282" s="184">
        <v>22527.66</v>
      </c>
      <c r="BC282" s="184">
        <v>11941.12</v>
      </c>
      <c r="BD282" s="184">
        <v>152699.04</v>
      </c>
      <c r="BE282" s="184">
        <v>16393.97</v>
      </c>
      <c r="BF282" s="184">
        <v>11164.79</v>
      </c>
      <c r="BG282" s="184">
        <v>24734.29</v>
      </c>
      <c r="BH282" s="184">
        <v>71676.09</v>
      </c>
      <c r="BI282" s="184">
        <v>18284.16</v>
      </c>
      <c r="BJ282" s="184">
        <v>7634.58</v>
      </c>
      <c r="BK282" s="184">
        <v>32916.32</v>
      </c>
      <c r="BL282" s="184">
        <v>23411.07</v>
      </c>
      <c r="BM282" s="184">
        <v>58690.57</v>
      </c>
      <c r="BN282" s="184">
        <v>54900.99</v>
      </c>
      <c r="BO282" s="184">
        <v>21419.26</v>
      </c>
      <c r="BP282" s="184">
        <v>40000</v>
      </c>
      <c r="BQ282" s="184">
        <v>34423.31</v>
      </c>
      <c r="BR282" s="184">
        <v>29205.32</v>
      </c>
      <c r="BS282" s="184">
        <v>101873.16</v>
      </c>
      <c r="BT282" s="184">
        <v>13872.51</v>
      </c>
      <c r="BU282" s="184">
        <v>33890.53</v>
      </c>
      <c r="BV282" s="184">
        <v>96901.19</v>
      </c>
      <c r="BW282" s="184">
        <v>6865.83</v>
      </c>
      <c r="BX282" s="184">
        <v>29969.1</v>
      </c>
      <c r="BY282" s="184">
        <v>39600.14</v>
      </c>
      <c r="BZ282" s="184">
        <v>18562.22</v>
      </c>
      <c r="CA282" s="184">
        <v>11048.32</v>
      </c>
      <c r="CB282" s="184">
        <v>28641.89</v>
      </c>
      <c r="CC282" s="184">
        <v>28557.39</v>
      </c>
      <c r="CD282" s="184">
        <v>10055.86</v>
      </c>
      <c r="CE282" s="184">
        <v>52382.22</v>
      </c>
      <c r="CF282" s="184">
        <v>36967.08</v>
      </c>
      <c r="CG282" s="184">
        <v>35565.74</v>
      </c>
      <c r="CH282" s="184">
        <v>18828.75</v>
      </c>
      <c r="CI282" s="184">
        <v>13444.53</v>
      </c>
      <c r="CJ282" s="184">
        <v>8645.6</v>
      </c>
      <c r="CK282" s="184">
        <v>61013.55</v>
      </c>
      <c r="CL282" s="184">
        <v>11509.4</v>
      </c>
      <c r="CM282" s="184">
        <v>15593.11</v>
      </c>
    </row>
    <row r="283" spans="1:91" ht="24.6">
      <c r="A283" s="120">
        <v>31</v>
      </c>
      <c r="B283" s="220" t="s">
        <v>996</v>
      </c>
      <c r="C283" s="122" t="s">
        <v>567</v>
      </c>
      <c r="D283" s="184">
        <v>37450</v>
      </c>
      <c r="E283" s="184">
        <v>53767.5</v>
      </c>
      <c r="F283" s="184">
        <v>46721.55</v>
      </c>
      <c r="G283" s="184">
        <v>19146.580000000002</v>
      </c>
      <c r="H283" s="184">
        <v>11726.9</v>
      </c>
      <c r="I283" s="184">
        <v>30495</v>
      </c>
      <c r="J283" s="184">
        <v>28248</v>
      </c>
      <c r="K283" s="184">
        <v>20479.8</v>
      </c>
      <c r="L283" s="184">
        <v>27489.37</v>
      </c>
      <c r="M283" s="184">
        <v>22437.9</v>
      </c>
      <c r="N283" s="184">
        <v>50050.32</v>
      </c>
      <c r="O283" s="184">
        <v>16050</v>
      </c>
      <c r="P283" s="184">
        <v>63413.55</v>
      </c>
      <c r="Q283" s="184">
        <v>14730.69</v>
      </c>
      <c r="R283" s="184">
        <v>25746.82</v>
      </c>
      <c r="S283" s="184">
        <v>64153.05</v>
      </c>
      <c r="T283" s="184">
        <v>25285.48</v>
      </c>
      <c r="U283" s="184">
        <v>16033.95</v>
      </c>
      <c r="V283" s="184">
        <v>6702.48</v>
      </c>
      <c r="W283" s="184">
        <v>13803</v>
      </c>
      <c r="X283" s="184">
        <v>66447</v>
      </c>
      <c r="Y283" s="184">
        <v>11812.8</v>
      </c>
      <c r="Z283" s="184">
        <v>21153.9</v>
      </c>
      <c r="AA283" s="184">
        <v>58389.9</v>
      </c>
      <c r="AB283" s="184">
        <v>57073.8</v>
      </c>
      <c r="AC283" s="184"/>
      <c r="AD283" s="184">
        <v>109642.9</v>
      </c>
      <c r="AE283" s="184">
        <v>48609.760000000002</v>
      </c>
      <c r="AF283" s="184">
        <v>96955.1</v>
      </c>
      <c r="AG283" s="184">
        <v>2535.9</v>
      </c>
      <c r="AH283" s="184">
        <v>22918.87</v>
      </c>
      <c r="AI283" s="184">
        <v>49965.79</v>
      </c>
      <c r="AJ283" s="184">
        <v>44940</v>
      </c>
      <c r="AK283" s="184">
        <v>80451.88</v>
      </c>
      <c r="AL283" s="184">
        <v>209338.01</v>
      </c>
      <c r="AM283" s="184">
        <v>45000</v>
      </c>
      <c r="AN283" s="184">
        <v>38199</v>
      </c>
      <c r="AO283" s="184">
        <v>18564.5</v>
      </c>
      <c r="AP283" s="184">
        <v>72513.899999999994</v>
      </c>
      <c r="AQ283" s="184">
        <v>22149</v>
      </c>
      <c r="AR283" s="184">
        <v>11170.8</v>
      </c>
      <c r="AS283" s="184">
        <v>33123.99</v>
      </c>
      <c r="AT283" s="184">
        <v>39910.89</v>
      </c>
      <c r="AU283" s="184">
        <v>62543.64</v>
      </c>
      <c r="AV283" s="184">
        <v>63846.9</v>
      </c>
      <c r="AW283" s="184">
        <v>20816.849999999999</v>
      </c>
      <c r="AX283" s="184">
        <v>41847</v>
      </c>
      <c r="AY283" s="184">
        <v>65997.78</v>
      </c>
      <c r="AZ283" s="184">
        <v>9951</v>
      </c>
      <c r="BA283" s="184">
        <v>7885.9</v>
      </c>
      <c r="BB283" s="184">
        <v>126556.39</v>
      </c>
      <c r="BC283" s="184">
        <v>13096.8</v>
      </c>
      <c r="BD283" s="184">
        <v>25316.2</v>
      </c>
      <c r="BE283" s="184"/>
      <c r="BF283" s="184">
        <v>8538.6</v>
      </c>
      <c r="BG283" s="184">
        <v>4815</v>
      </c>
      <c r="BH283" s="184">
        <v>164159</v>
      </c>
      <c r="BI283" s="184">
        <v>2407.5</v>
      </c>
      <c r="BJ283" s="184"/>
      <c r="BK283" s="184">
        <v>8025</v>
      </c>
      <c r="BL283" s="184">
        <v>16175.19</v>
      </c>
      <c r="BM283" s="184">
        <v>122386.6</v>
      </c>
      <c r="BN283" s="184">
        <v>43308.3</v>
      </c>
      <c r="BO283" s="184">
        <v>71085</v>
      </c>
      <c r="BP283" s="184">
        <v>71054.41</v>
      </c>
      <c r="BQ283" s="184">
        <v>26960.79</v>
      </c>
      <c r="BR283" s="184">
        <v>51360</v>
      </c>
      <c r="BS283" s="184">
        <v>352780.29</v>
      </c>
      <c r="BT283" s="184">
        <v>2247</v>
      </c>
      <c r="BU283" s="184">
        <v>65805</v>
      </c>
      <c r="BV283" s="184">
        <v>99757.17</v>
      </c>
      <c r="BW283" s="184">
        <v>25680</v>
      </c>
      <c r="BX283" s="184">
        <v>17622.900000000001</v>
      </c>
      <c r="BY283" s="184">
        <v>27864.73</v>
      </c>
      <c r="BZ283" s="184">
        <v>32098.93</v>
      </c>
      <c r="CA283" s="184">
        <v>22137.23</v>
      </c>
      <c r="CB283" s="184">
        <v>7029.9</v>
      </c>
      <c r="CC283" s="184"/>
      <c r="CD283" s="184">
        <v>30174</v>
      </c>
      <c r="CE283" s="184">
        <v>26503.9</v>
      </c>
      <c r="CF283" s="184">
        <v>29159.64</v>
      </c>
      <c r="CG283" s="184">
        <v>12390.6</v>
      </c>
      <c r="CH283" s="184">
        <v>11470.4</v>
      </c>
      <c r="CI283" s="184">
        <v>6094.5</v>
      </c>
      <c r="CJ283" s="184">
        <v>34968.67</v>
      </c>
      <c r="CK283" s="184">
        <v>94284.12</v>
      </c>
      <c r="CL283" s="184">
        <v>8988</v>
      </c>
      <c r="CM283" s="184">
        <v>16699.490000000002</v>
      </c>
    </row>
    <row r="284" spans="1:91" ht="24.6">
      <c r="A284" s="120">
        <v>31</v>
      </c>
      <c r="B284" s="220" t="s">
        <v>997</v>
      </c>
      <c r="C284" s="122" t="s">
        <v>568</v>
      </c>
      <c r="D284" s="184">
        <v>19011</v>
      </c>
      <c r="E284" s="184">
        <v>3538</v>
      </c>
      <c r="F284" s="184">
        <v>6134</v>
      </c>
      <c r="G284" s="184">
        <v>3119</v>
      </c>
      <c r="H284" s="184">
        <v>481</v>
      </c>
      <c r="I284" s="184">
        <v>8546</v>
      </c>
      <c r="J284" s="184">
        <v>2974</v>
      </c>
      <c r="K284" s="184">
        <v>13283</v>
      </c>
      <c r="L284" s="184">
        <v>4427</v>
      </c>
      <c r="M284" s="184">
        <v>4389</v>
      </c>
      <c r="N284" s="184">
        <v>8054</v>
      </c>
      <c r="O284" s="184">
        <v>1636</v>
      </c>
      <c r="P284" s="184">
        <v>43428</v>
      </c>
      <c r="Q284" s="184">
        <v>4787</v>
      </c>
      <c r="R284" s="184">
        <v>17944</v>
      </c>
      <c r="S284" s="184">
        <v>41415</v>
      </c>
      <c r="T284" s="184">
        <v>30051</v>
      </c>
      <c r="U284" s="184">
        <v>8416</v>
      </c>
      <c r="V284" s="184">
        <v>34554</v>
      </c>
      <c r="W284" s="184">
        <v>3938</v>
      </c>
      <c r="X284" s="184">
        <v>66527</v>
      </c>
      <c r="Y284" s="184">
        <v>2093</v>
      </c>
      <c r="Z284" s="184">
        <v>3103</v>
      </c>
      <c r="AA284" s="184">
        <v>11976</v>
      </c>
      <c r="AB284" s="184">
        <v>6926</v>
      </c>
      <c r="AC284" s="184">
        <v>14262</v>
      </c>
      <c r="AD284" s="184">
        <v>3250</v>
      </c>
      <c r="AE284" s="184">
        <v>12364</v>
      </c>
      <c r="AF284" s="184">
        <v>3392</v>
      </c>
      <c r="AG284" s="184">
        <v>9969</v>
      </c>
      <c r="AH284" s="184">
        <v>7055</v>
      </c>
      <c r="AI284" s="184">
        <v>14782</v>
      </c>
      <c r="AJ284" s="184">
        <v>1785</v>
      </c>
      <c r="AK284" s="184">
        <v>5034</v>
      </c>
      <c r="AL284" s="184">
        <v>136161</v>
      </c>
      <c r="AM284" s="184">
        <v>4526</v>
      </c>
      <c r="AN284" s="184">
        <v>6560</v>
      </c>
      <c r="AO284" s="184">
        <v>49247</v>
      </c>
      <c r="AP284" s="184">
        <v>17354</v>
      </c>
      <c r="AQ284" s="184">
        <v>4370</v>
      </c>
      <c r="AR284" s="184">
        <v>4641</v>
      </c>
      <c r="AS284" s="184">
        <v>10853</v>
      </c>
      <c r="AT284" s="184">
        <v>1874</v>
      </c>
      <c r="AU284" s="184">
        <v>20065</v>
      </c>
      <c r="AV284" s="184">
        <v>6298</v>
      </c>
      <c r="AW284" s="184">
        <v>2844</v>
      </c>
      <c r="AX284" s="184">
        <v>1733</v>
      </c>
      <c r="AY284" s="184">
        <v>2612</v>
      </c>
      <c r="AZ284" s="184">
        <v>3421</v>
      </c>
      <c r="BA284" s="184">
        <v>4521</v>
      </c>
      <c r="BB284" s="184">
        <v>22777</v>
      </c>
      <c r="BC284" s="184">
        <v>3312</v>
      </c>
      <c r="BD284" s="184">
        <v>91332</v>
      </c>
      <c r="BE284" s="184">
        <v>13123</v>
      </c>
      <c r="BF284" s="184">
        <v>5489</v>
      </c>
      <c r="BG284" s="184">
        <v>3578</v>
      </c>
      <c r="BH284" s="184">
        <v>27715</v>
      </c>
      <c r="BI284" s="184">
        <v>82857.63</v>
      </c>
      <c r="BJ284" s="184">
        <v>1850</v>
      </c>
      <c r="BK284" s="184">
        <v>6577</v>
      </c>
      <c r="BL284" s="184">
        <v>1060</v>
      </c>
      <c r="BM284" s="184">
        <v>56103</v>
      </c>
      <c r="BN284" s="184">
        <v>8753</v>
      </c>
      <c r="BO284" s="184">
        <v>1931</v>
      </c>
      <c r="BP284" s="184">
        <v>5206</v>
      </c>
      <c r="BQ284" s="184">
        <v>5135</v>
      </c>
      <c r="BR284" s="184">
        <v>2848</v>
      </c>
      <c r="BS284" s="184">
        <v>84943</v>
      </c>
      <c r="BT284" s="184"/>
      <c r="BU284" s="184">
        <v>1038</v>
      </c>
      <c r="BV284" s="184">
        <v>19327</v>
      </c>
      <c r="BW284" s="184">
        <v>1535</v>
      </c>
      <c r="BX284" s="184">
        <v>1734</v>
      </c>
      <c r="BY284" s="184">
        <v>5101</v>
      </c>
      <c r="BZ284" s="186">
        <v>1824.27</v>
      </c>
      <c r="CA284" s="184">
        <v>1715</v>
      </c>
      <c r="CB284" s="184">
        <v>2075</v>
      </c>
      <c r="CC284" s="184">
        <v>1617</v>
      </c>
      <c r="CD284" s="186">
        <v>9972</v>
      </c>
      <c r="CE284" s="184">
        <v>4519</v>
      </c>
      <c r="CF284" s="184">
        <v>4331</v>
      </c>
      <c r="CG284" s="184">
        <v>3291</v>
      </c>
      <c r="CH284" s="184">
        <v>1719</v>
      </c>
      <c r="CI284" s="184">
        <v>1027</v>
      </c>
      <c r="CJ284" s="184">
        <v>649</v>
      </c>
      <c r="CK284" s="184">
        <v>14051</v>
      </c>
      <c r="CL284" s="184">
        <v>885</v>
      </c>
      <c r="CM284" s="184">
        <v>1039</v>
      </c>
    </row>
    <row r="285" spans="1:91" ht="24.6">
      <c r="A285" s="120">
        <v>32</v>
      </c>
      <c r="B285" s="220" t="s">
        <v>998</v>
      </c>
      <c r="C285" s="122" t="s">
        <v>569</v>
      </c>
      <c r="D285" s="184"/>
      <c r="E285" s="184">
        <v>30000</v>
      </c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4"/>
      <c r="BK285" s="184"/>
      <c r="BL285" s="184"/>
      <c r="BM285" s="184"/>
      <c r="BN285" s="184"/>
      <c r="BO285" s="184"/>
      <c r="BP285" s="184"/>
      <c r="BQ285" s="184"/>
      <c r="BR285" s="184"/>
      <c r="BS285" s="184"/>
      <c r="BT285" s="184"/>
      <c r="BU285" s="184"/>
      <c r="BV285" s="184"/>
      <c r="BW285" s="184"/>
      <c r="BX285" s="184"/>
      <c r="BY285" s="184"/>
      <c r="BZ285" s="184"/>
      <c r="CA285" s="184"/>
      <c r="CB285" s="184"/>
      <c r="CC285" s="184"/>
      <c r="CD285" s="184">
        <v>66900</v>
      </c>
      <c r="CE285" s="184"/>
      <c r="CF285" s="184"/>
      <c r="CG285" s="186">
        <v>7500</v>
      </c>
      <c r="CH285" s="184"/>
      <c r="CI285" s="184"/>
      <c r="CJ285" s="184"/>
      <c r="CK285" s="184"/>
      <c r="CL285" s="184"/>
      <c r="CM285" s="184"/>
    </row>
    <row r="286" spans="1:91" ht="24.6">
      <c r="A286" s="120">
        <v>32</v>
      </c>
      <c r="B286" s="220" t="s">
        <v>999</v>
      </c>
      <c r="C286" s="122" t="s">
        <v>570</v>
      </c>
      <c r="D286" s="184"/>
      <c r="E286" s="184"/>
      <c r="F286" s="184"/>
      <c r="G286" s="184">
        <v>10477.549999999999</v>
      </c>
      <c r="H286" s="184"/>
      <c r="I286" s="184">
        <v>34425.879999999997</v>
      </c>
      <c r="J286" s="184"/>
      <c r="K286" s="184">
        <v>58604.23</v>
      </c>
      <c r="L286" s="184">
        <v>191457.13</v>
      </c>
      <c r="M286" s="184">
        <v>168313.99</v>
      </c>
      <c r="N286" s="184"/>
      <c r="O286" s="184">
        <v>38136.94</v>
      </c>
      <c r="P286" s="184">
        <v>39488.61</v>
      </c>
      <c r="Q286" s="184">
        <v>50888.67</v>
      </c>
      <c r="R286" s="184">
        <v>68943.98</v>
      </c>
      <c r="S286" s="184">
        <v>53199.71</v>
      </c>
      <c r="T286" s="184">
        <v>45611.85</v>
      </c>
      <c r="U286" s="184">
        <v>51286.5</v>
      </c>
      <c r="V286" s="184">
        <v>25477.99</v>
      </c>
      <c r="W286" s="184">
        <v>23408.94</v>
      </c>
      <c r="X286" s="184"/>
      <c r="Y286" s="184"/>
      <c r="Z286" s="184"/>
      <c r="AA286" s="184"/>
      <c r="AB286" s="184">
        <v>124807.02</v>
      </c>
      <c r="AC286" s="184"/>
      <c r="AD286" s="184">
        <v>150554.35</v>
      </c>
      <c r="AE286" s="184">
        <v>23384.85</v>
      </c>
      <c r="AF286" s="184">
        <v>56703.41</v>
      </c>
      <c r="AG286" s="184"/>
      <c r="AH286" s="184">
        <v>45533.85</v>
      </c>
      <c r="AI286" s="184">
        <v>10642.22</v>
      </c>
      <c r="AJ286" s="184"/>
      <c r="AK286" s="184"/>
      <c r="AL286" s="184">
        <v>56224.51</v>
      </c>
      <c r="AM286" s="184">
        <v>48293.31</v>
      </c>
      <c r="AN286" s="184">
        <v>30209.22</v>
      </c>
      <c r="AO286" s="184">
        <v>29838.07</v>
      </c>
      <c r="AP286" s="184">
        <v>26020.799999999999</v>
      </c>
      <c r="AQ286" s="184">
        <v>46128.1</v>
      </c>
      <c r="AR286" s="184">
        <v>19927.259999999998</v>
      </c>
      <c r="AS286" s="184">
        <v>45612.72</v>
      </c>
      <c r="AT286" s="184">
        <v>39633.67</v>
      </c>
      <c r="AU286" s="184">
        <v>40544.449999999997</v>
      </c>
      <c r="AV286" s="184">
        <v>43239.09</v>
      </c>
      <c r="AW286" s="184">
        <v>32506.3</v>
      </c>
      <c r="AX286" s="184"/>
      <c r="AY286" s="184">
        <v>26340.69</v>
      </c>
      <c r="AZ286" s="184">
        <v>35545.65</v>
      </c>
      <c r="BA286" s="184">
        <v>7997.49</v>
      </c>
      <c r="BB286" s="184">
        <v>59185.440000000002</v>
      </c>
      <c r="BC286" s="184">
        <v>19392.54</v>
      </c>
      <c r="BD286" s="184">
        <v>50392.72</v>
      </c>
      <c r="BE286" s="184">
        <v>150303.97</v>
      </c>
      <c r="BF286" s="184"/>
      <c r="BG286" s="184"/>
      <c r="BH286" s="184"/>
      <c r="BI286" s="184"/>
      <c r="BJ286" s="184"/>
      <c r="BK286" s="184">
        <v>130847.29</v>
      </c>
      <c r="BL286" s="184">
        <v>32686.11</v>
      </c>
      <c r="BM286" s="184">
        <v>112032.21</v>
      </c>
      <c r="BN286" s="184">
        <v>91106.22</v>
      </c>
      <c r="BO286" s="184"/>
      <c r="BP286" s="184"/>
      <c r="BQ286" s="184">
        <v>49410.31</v>
      </c>
      <c r="BR286" s="184"/>
      <c r="BS286" s="186">
        <v>222000.71</v>
      </c>
      <c r="BT286" s="184"/>
      <c r="BU286" s="184"/>
      <c r="BV286" s="184">
        <v>25540.9</v>
      </c>
      <c r="BW286" s="184"/>
      <c r="BX286" s="184">
        <v>141473.26</v>
      </c>
      <c r="BY286" s="184">
        <v>148098.70000000001</v>
      </c>
      <c r="BZ286" s="184">
        <v>28252.71</v>
      </c>
      <c r="CA286" s="184">
        <v>53955.82</v>
      </c>
      <c r="CB286" s="184">
        <v>27154.53</v>
      </c>
      <c r="CC286" s="184">
        <v>30483.38</v>
      </c>
      <c r="CD286" s="186"/>
      <c r="CE286" s="184">
        <v>18470.77</v>
      </c>
      <c r="CF286" s="184">
        <v>94829.73</v>
      </c>
      <c r="CG286" s="184">
        <v>119966.26</v>
      </c>
      <c r="CH286" s="184">
        <v>27586.74</v>
      </c>
      <c r="CI286" s="184"/>
      <c r="CJ286" s="184"/>
      <c r="CK286" s="184">
        <v>28414.92</v>
      </c>
      <c r="CL286" s="184">
        <v>58665.96</v>
      </c>
      <c r="CM286" s="184">
        <v>36122</v>
      </c>
    </row>
    <row r="287" spans="1:91" ht="24.6">
      <c r="A287" s="120">
        <v>25</v>
      </c>
      <c r="B287" s="220" t="s">
        <v>1000</v>
      </c>
      <c r="C287" s="122" t="s">
        <v>11</v>
      </c>
      <c r="D287" s="184">
        <v>46655151.770000003</v>
      </c>
      <c r="E287" s="184">
        <v>2768037.54</v>
      </c>
      <c r="F287" s="184">
        <v>2727472.46</v>
      </c>
      <c r="G287" s="184">
        <v>3048676.14</v>
      </c>
      <c r="H287" s="184">
        <v>1859099.95</v>
      </c>
      <c r="I287" s="184">
        <v>3399509.93</v>
      </c>
      <c r="J287" s="184">
        <v>4199154.05</v>
      </c>
      <c r="K287" s="184">
        <v>6631363.4000000004</v>
      </c>
      <c r="L287" s="184">
        <v>3703331.15</v>
      </c>
      <c r="M287" s="184">
        <v>3662672.47</v>
      </c>
      <c r="N287" s="184">
        <v>10406919.24</v>
      </c>
      <c r="O287" s="184">
        <v>1280541.24</v>
      </c>
      <c r="P287" s="184">
        <v>25027239.960000001</v>
      </c>
      <c r="Q287" s="184">
        <v>3636592.19</v>
      </c>
      <c r="R287" s="184">
        <v>4257364.5599999996</v>
      </c>
      <c r="S287" s="184">
        <v>8918187.9399999995</v>
      </c>
      <c r="T287" s="184">
        <v>2687482.58</v>
      </c>
      <c r="U287" s="184">
        <v>3819776.72</v>
      </c>
      <c r="V287" s="184">
        <v>2922873.88</v>
      </c>
      <c r="W287" s="184">
        <v>955447.81</v>
      </c>
      <c r="X287" s="184">
        <v>55304661.890000001</v>
      </c>
      <c r="Y287" s="184">
        <v>2086661.43</v>
      </c>
      <c r="Z287" s="184">
        <v>4800917.2699999996</v>
      </c>
      <c r="AA287" s="184">
        <v>2816029.65</v>
      </c>
      <c r="AB287" s="184">
        <v>901213.06</v>
      </c>
      <c r="AC287" s="184">
        <v>1994561.1</v>
      </c>
      <c r="AD287" s="184">
        <v>2243225.84</v>
      </c>
      <c r="AE287" s="184">
        <v>9667277.9000000004</v>
      </c>
      <c r="AF287" s="184">
        <v>1450333.17</v>
      </c>
      <c r="AG287" s="184">
        <v>2166831.58</v>
      </c>
      <c r="AH287" s="184">
        <v>2754598.34</v>
      </c>
      <c r="AI287" s="184">
        <v>6778603.1200000001</v>
      </c>
      <c r="AJ287" s="184">
        <v>1829800.43</v>
      </c>
      <c r="AK287" s="184">
        <v>2649253.06</v>
      </c>
      <c r="AL287" s="184">
        <v>206985242.28</v>
      </c>
      <c r="AM287" s="184">
        <v>2894928.28</v>
      </c>
      <c r="AN287" s="184">
        <v>1599106.41</v>
      </c>
      <c r="AO287" s="184">
        <v>9369616.2100000009</v>
      </c>
      <c r="AP287" s="184">
        <v>7198866.0300000003</v>
      </c>
      <c r="AQ287" s="184">
        <v>3368728.36</v>
      </c>
      <c r="AR287" s="184">
        <v>895699.73</v>
      </c>
      <c r="AS287" s="184">
        <v>21663753.440000001</v>
      </c>
      <c r="AT287" s="184">
        <v>2814982.56</v>
      </c>
      <c r="AU287" s="184">
        <v>7417382.7800000003</v>
      </c>
      <c r="AV287" s="184">
        <v>7217506.5700000003</v>
      </c>
      <c r="AW287" s="184">
        <v>2691864.78</v>
      </c>
      <c r="AX287" s="184">
        <v>1129156.21</v>
      </c>
      <c r="AY287" s="184">
        <v>3757605.94</v>
      </c>
      <c r="AZ287" s="184">
        <v>3247644.47</v>
      </c>
      <c r="BA287" s="184">
        <v>2241866.86</v>
      </c>
      <c r="BB287" s="184">
        <v>32657569.739999998</v>
      </c>
      <c r="BC287" s="184">
        <v>2085330.1</v>
      </c>
      <c r="BD287" s="184">
        <v>70423853.469999999</v>
      </c>
      <c r="BE287" s="184">
        <v>12003001.18</v>
      </c>
      <c r="BF287" s="184">
        <v>1769105.97</v>
      </c>
      <c r="BG287" s="184">
        <v>2210437.9500000002</v>
      </c>
      <c r="BH287" s="184">
        <v>22949403.77</v>
      </c>
      <c r="BI287" s="184">
        <v>1634824.89</v>
      </c>
      <c r="BJ287" s="184">
        <v>1039487.59</v>
      </c>
      <c r="BK287" s="184">
        <v>2853653.92</v>
      </c>
      <c r="BL287" s="184">
        <v>2379804.94</v>
      </c>
      <c r="BM287" s="184">
        <v>28794699.530000001</v>
      </c>
      <c r="BN287" s="184">
        <v>5820167.3600000003</v>
      </c>
      <c r="BO287" s="184">
        <v>4383274.41</v>
      </c>
      <c r="BP287" s="184">
        <v>7609375.7599999998</v>
      </c>
      <c r="BQ287" s="184">
        <v>4271336.42</v>
      </c>
      <c r="BR287" s="184">
        <v>2819839.07</v>
      </c>
      <c r="BS287" s="186">
        <v>273848529.01999998</v>
      </c>
      <c r="BT287" s="184">
        <v>3719930.35</v>
      </c>
      <c r="BU287" s="186">
        <v>2897148.53</v>
      </c>
      <c r="BV287" s="184">
        <v>23723138.879999999</v>
      </c>
      <c r="BW287" s="184">
        <v>565780.5</v>
      </c>
      <c r="BX287" s="186">
        <v>2712169.26</v>
      </c>
      <c r="BY287" s="184">
        <v>13369577.789999999</v>
      </c>
      <c r="BZ287" s="184">
        <v>1777480.18</v>
      </c>
      <c r="CA287" s="184">
        <v>1696565.35</v>
      </c>
      <c r="CB287" s="186">
        <v>2691621.24</v>
      </c>
      <c r="CC287" s="186">
        <v>4034477.08</v>
      </c>
      <c r="CD287" s="186">
        <v>10117145.880000001</v>
      </c>
      <c r="CE287" s="184">
        <v>3493955.21</v>
      </c>
      <c r="CF287" s="184">
        <v>9762447.7400000002</v>
      </c>
      <c r="CG287" s="184">
        <v>1673417.66</v>
      </c>
      <c r="CH287" s="184">
        <v>1381556.58</v>
      </c>
      <c r="CI287" s="184">
        <v>1410145.33</v>
      </c>
      <c r="CJ287" s="184">
        <v>1325727.27</v>
      </c>
      <c r="CK287" s="184">
        <v>13352694.52</v>
      </c>
      <c r="CL287" s="184">
        <v>1398483.53</v>
      </c>
      <c r="CM287" s="184">
        <v>1175278.94</v>
      </c>
    </row>
    <row r="288" spans="1:91" ht="24.6">
      <c r="A288" s="120">
        <v>26</v>
      </c>
      <c r="B288" s="220" t="s">
        <v>1001</v>
      </c>
      <c r="C288" s="141" t="s">
        <v>571</v>
      </c>
      <c r="D288" s="184">
        <v>29891.54</v>
      </c>
      <c r="E288" s="184">
        <v>261356</v>
      </c>
      <c r="F288" s="184">
        <v>115541</v>
      </c>
      <c r="G288" s="184">
        <v>56165</v>
      </c>
      <c r="H288" s="184">
        <v>27800</v>
      </c>
      <c r="I288" s="184">
        <v>1212301.75</v>
      </c>
      <c r="J288" s="184">
        <v>36000</v>
      </c>
      <c r="K288" s="184">
        <v>186900</v>
      </c>
      <c r="L288" s="184">
        <v>72737</v>
      </c>
      <c r="M288" s="184">
        <v>67065</v>
      </c>
      <c r="N288" s="184">
        <v>180235</v>
      </c>
      <c r="O288" s="184">
        <v>15560</v>
      </c>
      <c r="P288" s="184">
        <v>316435.26</v>
      </c>
      <c r="Q288" s="184">
        <v>84010</v>
      </c>
      <c r="R288" s="184">
        <v>5854</v>
      </c>
      <c r="S288" s="184">
        <v>34168.61</v>
      </c>
      <c r="T288" s="184">
        <v>3350</v>
      </c>
      <c r="U288" s="184">
        <v>37671.64</v>
      </c>
      <c r="V288" s="184">
        <v>31850</v>
      </c>
      <c r="W288" s="184">
        <v>12660</v>
      </c>
      <c r="X288" s="184">
        <v>267051.26</v>
      </c>
      <c r="Y288" s="184">
        <v>46580</v>
      </c>
      <c r="Z288" s="184">
        <v>76735</v>
      </c>
      <c r="AA288" s="184">
        <v>83610</v>
      </c>
      <c r="AB288" s="184">
        <v>13300</v>
      </c>
      <c r="AC288" s="184">
        <v>8200</v>
      </c>
      <c r="AD288" s="184">
        <v>25458.799999999999</v>
      </c>
      <c r="AE288" s="184">
        <v>52736</v>
      </c>
      <c r="AF288" s="184">
        <v>55760</v>
      </c>
      <c r="AG288" s="184">
        <v>59726.67</v>
      </c>
      <c r="AH288" s="184">
        <v>62290</v>
      </c>
      <c r="AI288" s="184">
        <v>83539</v>
      </c>
      <c r="AJ288" s="184">
        <v>30000</v>
      </c>
      <c r="AK288" s="184">
        <v>2020</v>
      </c>
      <c r="AL288" s="184">
        <v>937420.14</v>
      </c>
      <c r="AM288" s="184">
        <v>137705</v>
      </c>
      <c r="AN288" s="184">
        <v>69066</v>
      </c>
      <c r="AO288" s="184">
        <v>210951</v>
      </c>
      <c r="AP288" s="184">
        <v>259486.12</v>
      </c>
      <c r="AQ288" s="184">
        <v>105149.29</v>
      </c>
      <c r="AR288" s="184">
        <v>20604.5</v>
      </c>
      <c r="AS288" s="184">
        <v>644879.68999999994</v>
      </c>
      <c r="AT288" s="184">
        <v>83760</v>
      </c>
      <c r="AU288" s="184">
        <v>113195</v>
      </c>
      <c r="AV288" s="184">
        <v>91810</v>
      </c>
      <c r="AW288" s="184">
        <v>85390</v>
      </c>
      <c r="AX288" s="184">
        <v>70680</v>
      </c>
      <c r="AY288" s="184">
        <v>108925.75</v>
      </c>
      <c r="AZ288" s="184">
        <v>314339.09999999998</v>
      </c>
      <c r="BA288" s="184">
        <v>70250</v>
      </c>
      <c r="BB288" s="184">
        <v>5185080.66</v>
      </c>
      <c r="BC288" s="184">
        <v>4330</v>
      </c>
      <c r="BD288" s="184">
        <v>606982.6</v>
      </c>
      <c r="BE288" s="184">
        <v>169120</v>
      </c>
      <c r="BF288" s="184">
        <v>20235</v>
      </c>
      <c r="BG288" s="184">
        <v>39255</v>
      </c>
      <c r="BH288" s="184">
        <v>313485.07</v>
      </c>
      <c r="BI288" s="184">
        <v>43050</v>
      </c>
      <c r="BJ288" s="184">
        <v>39905</v>
      </c>
      <c r="BK288" s="184">
        <v>47570</v>
      </c>
      <c r="BL288" s="184">
        <v>1320</v>
      </c>
      <c r="BM288" s="184">
        <v>54244.31</v>
      </c>
      <c r="BN288" s="184">
        <v>126445</v>
      </c>
      <c r="BO288" s="184">
        <v>49870</v>
      </c>
      <c r="BP288" s="184">
        <v>137741.5</v>
      </c>
      <c r="BQ288" s="184">
        <v>60424</v>
      </c>
      <c r="BR288" s="184">
        <v>58080</v>
      </c>
      <c r="BS288" s="186">
        <v>483777.4</v>
      </c>
      <c r="BT288" s="184">
        <v>44939.3</v>
      </c>
      <c r="BU288" s="186">
        <v>236000</v>
      </c>
      <c r="BV288" s="184">
        <v>62091.6</v>
      </c>
      <c r="BW288" s="186">
        <v>21600</v>
      </c>
      <c r="BX288" s="184">
        <v>44527</v>
      </c>
      <c r="BY288" s="184">
        <v>558361.56000000006</v>
      </c>
      <c r="BZ288" s="186">
        <v>18675</v>
      </c>
      <c r="CA288" s="184">
        <v>45280</v>
      </c>
      <c r="CB288" s="184">
        <v>5151.74</v>
      </c>
      <c r="CC288" s="184">
        <v>188575</v>
      </c>
      <c r="CD288" s="184">
        <v>256210</v>
      </c>
      <c r="CE288" s="184">
        <v>61894</v>
      </c>
      <c r="CF288" s="184">
        <v>30270.05</v>
      </c>
      <c r="CG288" s="186">
        <v>33140</v>
      </c>
      <c r="CH288" s="186">
        <v>20839</v>
      </c>
      <c r="CI288" s="186">
        <v>62680</v>
      </c>
      <c r="CJ288" s="186">
        <v>19154</v>
      </c>
      <c r="CK288" s="186">
        <v>1698185.44</v>
      </c>
      <c r="CL288" s="184">
        <v>18560</v>
      </c>
      <c r="CM288" s="186">
        <v>31580</v>
      </c>
    </row>
    <row r="289" spans="1:91" ht="24.6">
      <c r="A289" s="120">
        <v>26</v>
      </c>
      <c r="B289" s="220" t="s">
        <v>1002</v>
      </c>
      <c r="C289" s="141" t="s">
        <v>572</v>
      </c>
      <c r="D289" s="184">
        <v>15749442.58</v>
      </c>
      <c r="E289" s="184">
        <v>1087014.48</v>
      </c>
      <c r="F289" s="184">
        <v>725657.35</v>
      </c>
      <c r="G289" s="184">
        <v>407018.54</v>
      </c>
      <c r="H289" s="184">
        <v>664439.67000000004</v>
      </c>
      <c r="I289" s="184">
        <v>860337.56</v>
      </c>
      <c r="J289" s="184">
        <v>1408092.68</v>
      </c>
      <c r="K289" s="184">
        <v>2268580</v>
      </c>
      <c r="L289" s="184">
        <v>490776.97</v>
      </c>
      <c r="M289" s="184">
        <v>461642.01</v>
      </c>
      <c r="N289" s="184">
        <v>5278925.82</v>
      </c>
      <c r="O289" s="184">
        <v>249638.23</v>
      </c>
      <c r="P289" s="184">
        <v>9727377.0299999993</v>
      </c>
      <c r="Q289" s="184">
        <v>1080913.8500000001</v>
      </c>
      <c r="R289" s="184">
        <v>1619162</v>
      </c>
      <c r="S289" s="184">
        <v>2434010.0699999998</v>
      </c>
      <c r="T289" s="184">
        <v>708150.05</v>
      </c>
      <c r="U289" s="184">
        <v>1001009.29</v>
      </c>
      <c r="V289" s="184">
        <v>604396.66</v>
      </c>
      <c r="W289" s="184">
        <v>338873.99</v>
      </c>
      <c r="X289" s="184">
        <v>32576064.300000001</v>
      </c>
      <c r="Y289" s="184">
        <v>744328.72</v>
      </c>
      <c r="Z289" s="184">
        <v>1781797.21</v>
      </c>
      <c r="AA289" s="184">
        <v>2373108.29</v>
      </c>
      <c r="AB289" s="184">
        <v>278193.89</v>
      </c>
      <c r="AC289" s="184">
        <v>563368.25</v>
      </c>
      <c r="AD289" s="184">
        <v>875184.1</v>
      </c>
      <c r="AE289" s="184">
        <v>4728856.18</v>
      </c>
      <c r="AF289" s="184">
        <v>999162.74</v>
      </c>
      <c r="AG289" s="184">
        <v>772112.3</v>
      </c>
      <c r="AH289" s="184">
        <v>1272578.5600000001</v>
      </c>
      <c r="AI289" s="184">
        <v>2079815.09</v>
      </c>
      <c r="AJ289" s="184">
        <v>579353.06999999995</v>
      </c>
      <c r="AK289" s="184">
        <v>717172.63</v>
      </c>
      <c r="AL289" s="184">
        <v>138590244.05000001</v>
      </c>
      <c r="AM289" s="184">
        <v>1560516.98</v>
      </c>
      <c r="AN289" s="184">
        <v>591613.11</v>
      </c>
      <c r="AO289" s="184">
        <v>2658170.5099999998</v>
      </c>
      <c r="AP289" s="184">
        <v>2349403.5099999998</v>
      </c>
      <c r="AQ289" s="184">
        <v>1111512.1000000001</v>
      </c>
      <c r="AR289" s="184">
        <v>160243.67000000001</v>
      </c>
      <c r="AS289" s="184">
        <v>11871773.43</v>
      </c>
      <c r="AT289" s="184">
        <v>1341668.74</v>
      </c>
      <c r="AU289" s="184">
        <v>2825093.17</v>
      </c>
      <c r="AV289" s="184">
        <v>2235719.88</v>
      </c>
      <c r="AW289" s="184">
        <v>960635.04</v>
      </c>
      <c r="AX289" s="184">
        <v>522737.8</v>
      </c>
      <c r="AY289" s="184">
        <v>852990.7</v>
      </c>
      <c r="AZ289" s="184">
        <v>1410999.41</v>
      </c>
      <c r="BA289" s="184">
        <v>577283.92000000004</v>
      </c>
      <c r="BB289" s="184">
        <v>2435817.6800000002</v>
      </c>
      <c r="BC289" s="184">
        <v>659878.62</v>
      </c>
      <c r="BD289" s="184">
        <v>31388821.34</v>
      </c>
      <c r="BE289" s="184">
        <v>2089580.07</v>
      </c>
      <c r="BF289" s="184">
        <v>449373.88</v>
      </c>
      <c r="BG289" s="184">
        <v>966201.51</v>
      </c>
      <c r="BH289" s="184">
        <v>18209860.510000002</v>
      </c>
      <c r="BI289" s="184">
        <v>473611.3</v>
      </c>
      <c r="BJ289" s="184">
        <v>430902.88</v>
      </c>
      <c r="BK289" s="184">
        <v>1001284.34</v>
      </c>
      <c r="BL289" s="184">
        <v>1026741.96</v>
      </c>
      <c r="BM289" s="184">
        <v>14068813.359999999</v>
      </c>
      <c r="BN289" s="184">
        <v>1742727.41</v>
      </c>
      <c r="BO289" s="184">
        <v>1458519.87</v>
      </c>
      <c r="BP289" s="184">
        <v>3275859.09</v>
      </c>
      <c r="BQ289" s="184">
        <v>1316972.56</v>
      </c>
      <c r="BR289" s="184">
        <v>1049529.72</v>
      </c>
      <c r="BS289" s="186">
        <v>155791622.19999999</v>
      </c>
      <c r="BT289" s="184">
        <v>974963.93</v>
      </c>
      <c r="BU289" s="184">
        <v>994733.06</v>
      </c>
      <c r="BV289" s="186">
        <v>15764208.560000001</v>
      </c>
      <c r="BW289" s="186">
        <v>368470.37</v>
      </c>
      <c r="BX289" s="186">
        <v>968578.34</v>
      </c>
      <c r="BY289" s="184">
        <v>5228361.84</v>
      </c>
      <c r="BZ289" s="186">
        <v>444420.86</v>
      </c>
      <c r="CA289" s="184">
        <v>673212.66</v>
      </c>
      <c r="CB289" s="186">
        <v>1393832.15</v>
      </c>
      <c r="CC289" s="184">
        <v>1406278.69</v>
      </c>
      <c r="CD289" s="184">
        <v>5133973.5</v>
      </c>
      <c r="CE289" s="186">
        <v>1081080.8799999999</v>
      </c>
      <c r="CF289" s="184">
        <v>2260791.1800000002</v>
      </c>
      <c r="CG289" s="186">
        <v>739539.03</v>
      </c>
      <c r="CH289" s="186">
        <v>798377.23</v>
      </c>
      <c r="CI289" s="186">
        <v>341436.69</v>
      </c>
      <c r="CJ289" s="184">
        <v>556392.29</v>
      </c>
      <c r="CK289" s="186">
        <v>6620363.9100000001</v>
      </c>
      <c r="CL289" s="186">
        <v>565962.63</v>
      </c>
      <c r="CM289" s="186">
        <v>424610.74</v>
      </c>
    </row>
    <row r="290" spans="1:91" ht="24.6">
      <c r="A290" s="120">
        <v>27</v>
      </c>
      <c r="B290" s="220" t="s">
        <v>1003</v>
      </c>
      <c r="C290" s="125" t="s">
        <v>573</v>
      </c>
      <c r="D290" s="184">
        <v>3139221.4</v>
      </c>
      <c r="E290" s="184">
        <v>400428.86</v>
      </c>
      <c r="F290" s="184">
        <v>1328102.7</v>
      </c>
      <c r="G290" s="184">
        <v>2269399.5</v>
      </c>
      <c r="H290" s="184">
        <v>1169959</v>
      </c>
      <c r="I290" s="184">
        <v>2190340.5</v>
      </c>
      <c r="J290" s="184">
        <v>1366671.4</v>
      </c>
      <c r="K290" s="184">
        <v>2512221.25</v>
      </c>
      <c r="L290" s="184">
        <v>2509962</v>
      </c>
      <c r="M290" s="184">
        <v>2593568.4</v>
      </c>
      <c r="N290" s="184">
        <v>5465916.5</v>
      </c>
      <c r="O290" s="184">
        <v>1094378.6000000001</v>
      </c>
      <c r="P290" s="184">
        <v>3348905.34</v>
      </c>
      <c r="Q290" s="184">
        <v>1520851.15</v>
      </c>
      <c r="R290" s="184">
        <v>1733490.5</v>
      </c>
      <c r="S290" s="184">
        <v>217130</v>
      </c>
      <c r="T290" s="184">
        <v>1733356.86</v>
      </c>
      <c r="U290" s="184">
        <v>1038059.8</v>
      </c>
      <c r="V290" s="184">
        <v>1069943</v>
      </c>
      <c r="W290" s="184">
        <v>610293.16</v>
      </c>
      <c r="X290" s="184">
        <v>2757491.34</v>
      </c>
      <c r="Y290" s="184">
        <v>1002039.5</v>
      </c>
      <c r="Z290" s="184">
        <v>3133743.1</v>
      </c>
      <c r="AA290" s="184">
        <v>1453442</v>
      </c>
      <c r="AB290" s="184">
        <v>850366</v>
      </c>
      <c r="AC290" s="184">
        <v>1065490.1399999999</v>
      </c>
      <c r="AD290" s="184">
        <v>1174578.1399999999</v>
      </c>
      <c r="AE290" s="184">
        <v>2316589.6</v>
      </c>
      <c r="AF290" s="184">
        <v>904664</v>
      </c>
      <c r="AG290" s="184">
        <v>1058577.25</v>
      </c>
      <c r="AH290" s="184">
        <v>2735153</v>
      </c>
      <c r="AI290" s="184">
        <v>636874.03</v>
      </c>
      <c r="AJ290" s="184">
        <v>1376008</v>
      </c>
      <c r="AK290" s="184">
        <v>1963086.9</v>
      </c>
      <c r="AL290" s="184">
        <v>5972668.5800000001</v>
      </c>
      <c r="AM290" s="184">
        <v>988321.25</v>
      </c>
      <c r="AN290" s="184">
        <v>1721504.6</v>
      </c>
      <c r="AO290" s="184">
        <v>2785056.75</v>
      </c>
      <c r="AP290" s="184">
        <v>4462759.25</v>
      </c>
      <c r="AQ290" s="184">
        <v>1544359.28</v>
      </c>
      <c r="AR290" s="184">
        <v>562833.5</v>
      </c>
      <c r="AS290" s="184">
        <v>5016658.8</v>
      </c>
      <c r="AT290" s="184">
        <v>1880899.8</v>
      </c>
      <c r="AU290" s="184">
        <v>2584831</v>
      </c>
      <c r="AV290" s="184">
        <v>2118153.65</v>
      </c>
      <c r="AW290" s="184">
        <v>740525</v>
      </c>
      <c r="AX290" s="184">
        <v>1133175.1299999999</v>
      </c>
      <c r="AY290" s="184">
        <v>1993708.22</v>
      </c>
      <c r="AZ290" s="184">
        <v>1481401.8</v>
      </c>
      <c r="BA290" s="184">
        <v>917885.6</v>
      </c>
      <c r="BB290" s="184">
        <v>4469027.67</v>
      </c>
      <c r="BC290" s="184">
        <v>1106395.5</v>
      </c>
      <c r="BD290" s="184">
        <v>2153879.35</v>
      </c>
      <c r="BE290" s="184">
        <v>2708247.51</v>
      </c>
      <c r="BF290" s="184">
        <v>823935</v>
      </c>
      <c r="BG290" s="184">
        <v>1533167</v>
      </c>
      <c r="BH290" s="184">
        <v>1911600.78</v>
      </c>
      <c r="BI290" s="184">
        <v>638951.72</v>
      </c>
      <c r="BJ290" s="184">
        <v>679656.02</v>
      </c>
      <c r="BK290" s="184">
        <v>1471957.7</v>
      </c>
      <c r="BL290" s="184">
        <v>1467426.25</v>
      </c>
      <c r="BM290" s="184">
        <v>3979859.12</v>
      </c>
      <c r="BN290" s="184">
        <v>1271145.07</v>
      </c>
      <c r="BO290" s="184">
        <v>1298781.5</v>
      </c>
      <c r="BP290" s="184">
        <v>3258491.8</v>
      </c>
      <c r="BQ290" s="184">
        <v>588242.69999999995</v>
      </c>
      <c r="BR290" s="184">
        <v>2455703.98</v>
      </c>
      <c r="BS290" s="186">
        <v>8337413.9699999997</v>
      </c>
      <c r="BT290" s="184">
        <v>1451318</v>
      </c>
      <c r="BU290" s="184">
        <v>1874324.25</v>
      </c>
      <c r="BV290" s="184">
        <v>985619</v>
      </c>
      <c r="BW290" s="184">
        <v>5898</v>
      </c>
      <c r="BX290" s="184">
        <v>1530443.5</v>
      </c>
      <c r="BY290" s="184">
        <v>3972367.68</v>
      </c>
      <c r="BZ290" s="184">
        <v>885060.55</v>
      </c>
      <c r="CA290" s="184">
        <v>1190630</v>
      </c>
      <c r="CB290" s="184">
        <v>1474787.82</v>
      </c>
      <c r="CC290" s="184">
        <v>2615793</v>
      </c>
      <c r="CD290" s="184">
        <v>3029794.5</v>
      </c>
      <c r="CE290" s="184">
        <v>1782851</v>
      </c>
      <c r="CF290" s="184">
        <v>1682443.52</v>
      </c>
      <c r="CG290" s="184">
        <v>383000.5</v>
      </c>
      <c r="CH290" s="184">
        <v>983651.5</v>
      </c>
      <c r="CI290" s="184">
        <v>1290987</v>
      </c>
      <c r="CJ290" s="184">
        <v>1185700.7</v>
      </c>
      <c r="CK290" s="184">
        <v>7614568.7199999997</v>
      </c>
      <c r="CL290" s="184">
        <v>516259.5</v>
      </c>
      <c r="CM290" s="184">
        <v>903598</v>
      </c>
    </row>
    <row r="291" spans="1:91" ht="24.6">
      <c r="A291" s="120">
        <v>28</v>
      </c>
      <c r="B291" s="220" t="s">
        <v>1004</v>
      </c>
      <c r="C291" s="127" t="s">
        <v>574</v>
      </c>
      <c r="D291" s="184">
        <v>3144630.3</v>
      </c>
      <c r="E291" s="184">
        <v>358510.68</v>
      </c>
      <c r="F291" s="184">
        <v>221445.97</v>
      </c>
      <c r="G291" s="184">
        <v>408368</v>
      </c>
      <c r="H291" s="184">
        <v>96024</v>
      </c>
      <c r="I291" s="184">
        <v>189808.6</v>
      </c>
      <c r="J291" s="184">
        <v>465714</v>
      </c>
      <c r="K291" s="184">
        <v>390599.17</v>
      </c>
      <c r="L291" s="184">
        <v>386412</v>
      </c>
      <c r="M291" s="184">
        <v>453462</v>
      </c>
      <c r="N291" s="184">
        <v>1695154</v>
      </c>
      <c r="O291" s="184">
        <v>91600</v>
      </c>
      <c r="P291" s="184">
        <v>2275576.2000000002</v>
      </c>
      <c r="Q291" s="184">
        <v>290676</v>
      </c>
      <c r="R291" s="184">
        <v>524702.5</v>
      </c>
      <c r="S291" s="184">
        <v>806785.48</v>
      </c>
      <c r="T291" s="184">
        <v>563852</v>
      </c>
      <c r="U291" s="184">
        <v>25140</v>
      </c>
      <c r="V291" s="184">
        <v>343693</v>
      </c>
      <c r="W291" s="184">
        <v>126925</v>
      </c>
      <c r="X291" s="184">
        <v>2588006.66</v>
      </c>
      <c r="Y291" s="184">
        <v>239609</v>
      </c>
      <c r="Z291" s="184">
        <v>386668.65</v>
      </c>
      <c r="AA291" s="184">
        <v>315330.59999999998</v>
      </c>
      <c r="AB291" s="184">
        <v>62587.5</v>
      </c>
      <c r="AC291" s="184">
        <v>194286.44</v>
      </c>
      <c r="AD291" s="184">
        <v>279141.34000000003</v>
      </c>
      <c r="AE291" s="184">
        <v>962075.36</v>
      </c>
      <c r="AF291" s="184">
        <v>258440</v>
      </c>
      <c r="AG291" s="184">
        <v>370919.24</v>
      </c>
      <c r="AH291" s="184">
        <v>939607.6</v>
      </c>
      <c r="AI291" s="184">
        <v>338258.91</v>
      </c>
      <c r="AJ291" s="184">
        <v>138907.5</v>
      </c>
      <c r="AK291" s="184">
        <v>330205.51</v>
      </c>
      <c r="AL291" s="184">
        <v>4860044.25</v>
      </c>
      <c r="AM291" s="184">
        <v>170030</v>
      </c>
      <c r="AN291" s="184">
        <v>200486</v>
      </c>
      <c r="AO291" s="184">
        <v>349265</v>
      </c>
      <c r="AP291" s="184">
        <v>668871.48</v>
      </c>
      <c r="AQ291" s="184">
        <v>388100</v>
      </c>
      <c r="AR291" s="184">
        <v>77047.600000000006</v>
      </c>
      <c r="AS291" s="184">
        <v>1680041.4</v>
      </c>
      <c r="AT291" s="184">
        <v>441660.61</v>
      </c>
      <c r="AU291" s="184">
        <v>433308</v>
      </c>
      <c r="AV291" s="184">
        <v>703034</v>
      </c>
      <c r="AW291" s="184">
        <v>200252</v>
      </c>
      <c r="AX291" s="184">
        <v>181425</v>
      </c>
      <c r="AY291" s="184">
        <v>273522</v>
      </c>
      <c r="AZ291" s="184">
        <v>204480</v>
      </c>
      <c r="BA291" s="184">
        <v>224291</v>
      </c>
      <c r="BB291" s="184">
        <v>1009973.4</v>
      </c>
      <c r="BC291" s="184">
        <v>257959.6</v>
      </c>
      <c r="BD291" s="184">
        <v>2598185.5</v>
      </c>
      <c r="BE291" s="184">
        <v>429120</v>
      </c>
      <c r="BF291" s="184">
        <v>4350</v>
      </c>
      <c r="BG291" s="184">
        <v>290100</v>
      </c>
      <c r="BH291" s="184">
        <v>1345548</v>
      </c>
      <c r="BI291" s="184">
        <v>129382.45</v>
      </c>
      <c r="BJ291" s="184"/>
      <c r="BK291" s="184">
        <v>9535</v>
      </c>
      <c r="BL291" s="184">
        <v>9375</v>
      </c>
      <c r="BM291" s="184">
        <v>1911379.68</v>
      </c>
      <c r="BN291" s="184">
        <v>675746.4</v>
      </c>
      <c r="BO291" s="184">
        <v>240438</v>
      </c>
      <c r="BP291" s="184">
        <v>730488.7</v>
      </c>
      <c r="BQ291" s="184">
        <v>680663</v>
      </c>
      <c r="BR291" s="184">
        <v>289494.3</v>
      </c>
      <c r="BS291" s="184">
        <v>11078845.630000001</v>
      </c>
      <c r="BT291" s="184">
        <v>433345.2</v>
      </c>
      <c r="BU291" s="184">
        <v>255738</v>
      </c>
      <c r="BV291" s="184">
        <v>1097582.69</v>
      </c>
      <c r="BW291" s="184"/>
      <c r="BX291" s="184">
        <v>258857</v>
      </c>
      <c r="BY291" s="184">
        <v>1111988.8</v>
      </c>
      <c r="BZ291" s="184">
        <v>195312.7</v>
      </c>
      <c r="CA291" s="184">
        <v>135071</v>
      </c>
      <c r="CB291" s="184">
        <v>164784</v>
      </c>
      <c r="CC291" s="184">
        <v>413630</v>
      </c>
      <c r="CD291" s="184">
        <v>483803</v>
      </c>
      <c r="CE291" s="184">
        <v>570800</v>
      </c>
      <c r="CF291" s="184">
        <v>831643.93</v>
      </c>
      <c r="CG291" s="184">
        <v>97209</v>
      </c>
      <c r="CH291" s="184">
        <v>115206</v>
      </c>
      <c r="CI291" s="184">
        <v>397400</v>
      </c>
      <c r="CJ291" s="184">
        <v>221775</v>
      </c>
      <c r="CK291" s="184">
        <v>1493388</v>
      </c>
      <c r="CL291" s="184">
        <v>4024</v>
      </c>
      <c r="CM291" s="184">
        <v>123908</v>
      </c>
    </row>
    <row r="292" spans="1:91" ht="24.6">
      <c r="A292" s="120">
        <v>28</v>
      </c>
      <c r="B292" s="220" t="s">
        <v>1005</v>
      </c>
      <c r="C292" s="127" t="s">
        <v>575</v>
      </c>
      <c r="D292" s="184">
        <v>389000</v>
      </c>
      <c r="E292" s="184"/>
      <c r="F292" s="184"/>
      <c r="G292" s="184"/>
      <c r="H292" s="184">
        <v>2580</v>
      </c>
      <c r="I292" s="184"/>
      <c r="J292" s="184"/>
      <c r="K292" s="184"/>
      <c r="L292" s="184"/>
      <c r="M292" s="184"/>
      <c r="N292" s="184">
        <v>9075</v>
      </c>
      <c r="O292" s="184"/>
      <c r="P292" s="184"/>
      <c r="Q292" s="184">
        <v>30060</v>
      </c>
      <c r="R292" s="184"/>
      <c r="S292" s="184">
        <v>30604</v>
      </c>
      <c r="T292" s="184"/>
      <c r="U292" s="184">
        <v>33820</v>
      </c>
      <c r="V292" s="184"/>
      <c r="W292" s="184"/>
      <c r="X292" s="184">
        <v>849910</v>
      </c>
      <c r="Y292" s="184"/>
      <c r="Z292" s="184"/>
      <c r="AA292" s="184">
        <v>9250</v>
      </c>
      <c r="AB292" s="184"/>
      <c r="AC292" s="184">
        <v>36820</v>
      </c>
      <c r="AD292" s="184">
        <v>79080</v>
      </c>
      <c r="AE292" s="184"/>
      <c r="AF292" s="184">
        <v>30000</v>
      </c>
      <c r="AG292" s="184"/>
      <c r="AH292" s="184">
        <v>124650</v>
      </c>
      <c r="AI292" s="184"/>
      <c r="AJ292" s="184">
        <v>86000</v>
      </c>
      <c r="AK292" s="184">
        <v>9800</v>
      </c>
      <c r="AL292" s="184">
        <v>3907750</v>
      </c>
      <c r="AM292" s="184"/>
      <c r="AN292" s="184">
        <v>1520</v>
      </c>
      <c r="AO292" s="184">
        <v>4200</v>
      </c>
      <c r="AP292" s="184">
        <v>206765</v>
      </c>
      <c r="AQ292" s="184">
        <v>52250</v>
      </c>
      <c r="AR292" s="184">
        <v>82978.5</v>
      </c>
      <c r="AS292" s="184">
        <v>15335</v>
      </c>
      <c r="AT292" s="184">
        <v>84650</v>
      </c>
      <c r="AU292" s="184"/>
      <c r="AV292" s="184">
        <v>122000</v>
      </c>
      <c r="AW292" s="184">
        <v>76900</v>
      </c>
      <c r="AX292" s="184"/>
      <c r="AY292" s="184">
        <v>188000</v>
      </c>
      <c r="AZ292" s="184">
        <v>5424</v>
      </c>
      <c r="BA292" s="184"/>
      <c r="BB292" s="184"/>
      <c r="BC292" s="184"/>
      <c r="BD292" s="184">
        <v>88000</v>
      </c>
      <c r="BE292" s="184"/>
      <c r="BF292" s="184"/>
      <c r="BG292" s="184"/>
      <c r="BH292" s="184">
        <v>900</v>
      </c>
      <c r="BI292" s="184"/>
      <c r="BJ292" s="184"/>
      <c r="BK292" s="184">
        <v>89340</v>
      </c>
      <c r="BL292" s="184">
        <v>3420</v>
      </c>
      <c r="BM292" s="184">
        <v>3350355</v>
      </c>
      <c r="BN292" s="184"/>
      <c r="BO292" s="184">
        <v>28000</v>
      </c>
      <c r="BP292" s="184"/>
      <c r="BQ292" s="184"/>
      <c r="BR292" s="184">
        <v>50750</v>
      </c>
      <c r="BS292" s="184">
        <v>160000</v>
      </c>
      <c r="BT292" s="184"/>
      <c r="BU292" s="184"/>
      <c r="BV292" s="184"/>
      <c r="BW292" s="184"/>
      <c r="BX292" s="184">
        <v>51875</v>
      </c>
      <c r="BY292" s="184">
        <v>120000</v>
      </c>
      <c r="BZ292" s="184">
        <v>119000</v>
      </c>
      <c r="CA292" s="184"/>
      <c r="CB292" s="184"/>
      <c r="CC292" s="184">
        <v>354750</v>
      </c>
      <c r="CD292" s="184">
        <v>101500</v>
      </c>
      <c r="CE292" s="184">
        <v>9900</v>
      </c>
      <c r="CF292" s="184">
        <v>11700</v>
      </c>
      <c r="CG292" s="184"/>
      <c r="CH292" s="184"/>
      <c r="CI292" s="184">
        <v>11490</v>
      </c>
      <c r="CJ292" s="184">
        <v>32500</v>
      </c>
      <c r="CK292" s="184">
        <v>22900</v>
      </c>
      <c r="CL292" s="184"/>
      <c r="CM292" s="184"/>
    </row>
    <row r="293" spans="1:91" ht="24.6">
      <c r="A293" s="120">
        <v>26</v>
      </c>
      <c r="B293" s="220" t="s">
        <v>1006</v>
      </c>
      <c r="C293" s="122" t="s">
        <v>576</v>
      </c>
      <c r="D293" s="184">
        <v>368232.12</v>
      </c>
      <c r="E293" s="184">
        <v>48557.4</v>
      </c>
      <c r="F293" s="184">
        <v>116359.97</v>
      </c>
      <c r="G293" s="184">
        <v>80368.22</v>
      </c>
      <c r="H293" s="184">
        <v>61584.800000000003</v>
      </c>
      <c r="I293" s="184">
        <v>236077.2</v>
      </c>
      <c r="J293" s="184">
        <v>190893.09</v>
      </c>
      <c r="K293" s="184">
        <v>157606.81</v>
      </c>
      <c r="L293" s="184">
        <v>126533.8</v>
      </c>
      <c r="M293" s="184">
        <v>125126.39999999999</v>
      </c>
      <c r="N293" s="184">
        <v>478588.6</v>
      </c>
      <c r="O293" s="184">
        <v>162922.54</v>
      </c>
      <c r="P293" s="184">
        <v>650025.6</v>
      </c>
      <c r="Q293" s="184">
        <v>424576.15</v>
      </c>
      <c r="R293" s="184">
        <v>202152.86</v>
      </c>
      <c r="S293" s="184">
        <v>90174</v>
      </c>
      <c r="T293" s="184">
        <v>219760.2</v>
      </c>
      <c r="U293" s="184">
        <v>223455.24</v>
      </c>
      <c r="V293" s="184">
        <v>39490.43</v>
      </c>
      <c r="W293" s="184">
        <v>19520</v>
      </c>
      <c r="X293" s="184">
        <v>291748</v>
      </c>
      <c r="Y293" s="184">
        <v>66339.3</v>
      </c>
      <c r="Z293" s="184">
        <v>189871.22</v>
      </c>
      <c r="AA293" s="184">
        <v>102896.8</v>
      </c>
      <c r="AB293" s="184">
        <v>60900.6</v>
      </c>
      <c r="AC293" s="184">
        <v>73407.98</v>
      </c>
      <c r="AD293" s="184">
        <v>25637.18</v>
      </c>
      <c r="AE293" s="184">
        <v>212425.39</v>
      </c>
      <c r="AF293" s="184">
        <v>47499.5</v>
      </c>
      <c r="AG293" s="184">
        <v>24614.06</v>
      </c>
      <c r="AH293" s="184">
        <v>87689</v>
      </c>
      <c r="AI293" s="184">
        <v>77504.84</v>
      </c>
      <c r="AJ293" s="184">
        <v>117846.84</v>
      </c>
      <c r="AK293" s="184">
        <v>71700.600000000006</v>
      </c>
      <c r="AL293" s="184">
        <v>1148227.22</v>
      </c>
      <c r="AM293" s="184">
        <v>82978.64</v>
      </c>
      <c r="AN293" s="184">
        <v>22662.85</v>
      </c>
      <c r="AO293" s="184">
        <v>242518.16</v>
      </c>
      <c r="AP293" s="184">
        <v>10660</v>
      </c>
      <c r="AQ293" s="184">
        <v>109230.3</v>
      </c>
      <c r="AR293" s="184">
        <v>69979.75</v>
      </c>
      <c r="AS293" s="184">
        <v>178451.95</v>
      </c>
      <c r="AT293" s="184">
        <v>87459.42</v>
      </c>
      <c r="AU293" s="184">
        <v>197156.4</v>
      </c>
      <c r="AV293" s="184">
        <v>107311.4</v>
      </c>
      <c r="AW293" s="184">
        <v>168724.5</v>
      </c>
      <c r="AX293" s="184">
        <v>151764.35</v>
      </c>
      <c r="AY293" s="184">
        <v>38436.11</v>
      </c>
      <c r="AZ293" s="184">
        <v>126422.25</v>
      </c>
      <c r="BA293" s="184">
        <v>70472.600000000006</v>
      </c>
      <c r="BB293" s="184">
        <v>119257</v>
      </c>
      <c r="BC293" s="184">
        <v>118340</v>
      </c>
      <c r="BD293" s="184">
        <v>216879.88</v>
      </c>
      <c r="BE293" s="184">
        <v>126236.4</v>
      </c>
      <c r="BF293" s="184">
        <v>75726</v>
      </c>
      <c r="BG293" s="184">
        <v>42215</v>
      </c>
      <c r="BH293" s="184">
        <v>373818.38</v>
      </c>
      <c r="BI293" s="184">
        <v>12046</v>
      </c>
      <c r="BJ293" s="184">
        <v>68872.600000000006</v>
      </c>
      <c r="BK293" s="184">
        <v>80992.990000000005</v>
      </c>
      <c r="BL293" s="184">
        <v>36659.699999999997</v>
      </c>
      <c r="BM293" s="184">
        <v>820107.7</v>
      </c>
      <c r="BN293" s="184">
        <v>154516.9</v>
      </c>
      <c r="BO293" s="184">
        <v>139492.76999999999</v>
      </c>
      <c r="BP293" s="184">
        <v>309760</v>
      </c>
      <c r="BQ293" s="184">
        <v>111743.5</v>
      </c>
      <c r="BR293" s="184">
        <v>152158.39999999999</v>
      </c>
      <c r="BS293" s="184">
        <v>1597688.49</v>
      </c>
      <c r="BT293" s="184">
        <v>62414.84</v>
      </c>
      <c r="BU293" s="184">
        <v>129068.8</v>
      </c>
      <c r="BV293" s="184">
        <v>254725.55</v>
      </c>
      <c r="BW293" s="184">
        <v>2613</v>
      </c>
      <c r="BX293" s="184">
        <v>58091</v>
      </c>
      <c r="BY293" s="184">
        <v>227487.2</v>
      </c>
      <c r="BZ293" s="184">
        <v>55908.53</v>
      </c>
      <c r="CA293" s="184">
        <v>65288.1</v>
      </c>
      <c r="CB293" s="184">
        <v>76587.399999999994</v>
      </c>
      <c r="CC293" s="184">
        <v>104038.5</v>
      </c>
      <c r="CD293" s="184">
        <v>257123.33</v>
      </c>
      <c r="CE293" s="184">
        <v>204794.8</v>
      </c>
      <c r="CF293" s="184">
        <v>378074.1</v>
      </c>
      <c r="CG293" s="184">
        <v>69275.05</v>
      </c>
      <c r="CH293" s="184">
        <v>90644</v>
      </c>
      <c r="CI293" s="184">
        <v>46310</v>
      </c>
      <c r="CJ293" s="184">
        <v>42161.05</v>
      </c>
      <c r="CK293" s="184">
        <v>153297.95000000001</v>
      </c>
      <c r="CL293" s="184">
        <v>18030</v>
      </c>
      <c r="CM293" s="184">
        <v>53213</v>
      </c>
    </row>
    <row r="294" spans="1:91" ht="24.6">
      <c r="A294" s="120">
        <v>26</v>
      </c>
      <c r="B294" s="220" t="s">
        <v>1007</v>
      </c>
      <c r="C294" s="123" t="s">
        <v>577</v>
      </c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  <c r="BI294" s="184"/>
      <c r="BJ294" s="184"/>
      <c r="BK294" s="184"/>
      <c r="BL294" s="184"/>
      <c r="BM294" s="184"/>
      <c r="BN294" s="184"/>
      <c r="BO294" s="184"/>
      <c r="BP294" s="184"/>
      <c r="BQ294" s="184"/>
      <c r="BR294" s="184"/>
      <c r="BS294" s="184"/>
      <c r="BT294" s="184"/>
      <c r="BU294" s="184"/>
      <c r="BV294" s="184"/>
      <c r="BW294" s="184"/>
      <c r="BX294" s="184"/>
      <c r="BY294" s="184"/>
      <c r="BZ294" s="184"/>
      <c r="CA294" s="184"/>
      <c r="CB294" s="184"/>
      <c r="CC294" s="184"/>
      <c r="CD294" s="184"/>
      <c r="CE294" s="184">
        <v>18130</v>
      </c>
      <c r="CF294" s="184"/>
      <c r="CG294" s="184"/>
      <c r="CH294" s="184"/>
      <c r="CI294" s="184"/>
      <c r="CJ294" s="184"/>
      <c r="CK294" s="184"/>
      <c r="CL294" s="184"/>
      <c r="CM294" s="184"/>
    </row>
    <row r="295" spans="1:91" ht="24.6">
      <c r="A295" s="120">
        <v>28</v>
      </c>
      <c r="B295" s="220" t="s">
        <v>1008</v>
      </c>
      <c r="C295" s="123" t="s">
        <v>578</v>
      </c>
      <c r="D295" s="184">
        <v>30580</v>
      </c>
      <c r="E295" s="184">
        <v>17424.939999999999</v>
      </c>
      <c r="F295" s="184">
        <v>30280</v>
      </c>
      <c r="G295" s="184">
        <v>31760</v>
      </c>
      <c r="H295" s="184">
        <v>19000</v>
      </c>
      <c r="I295" s="184"/>
      <c r="J295" s="184"/>
      <c r="K295" s="184">
        <v>53980</v>
      </c>
      <c r="L295" s="184">
        <v>208849</v>
      </c>
      <c r="M295" s="184"/>
      <c r="N295" s="184">
        <v>173260</v>
      </c>
      <c r="O295" s="184">
        <v>3190</v>
      </c>
      <c r="P295" s="184">
        <v>316214.98</v>
      </c>
      <c r="Q295" s="184">
        <v>74190</v>
      </c>
      <c r="R295" s="184">
        <v>37460</v>
      </c>
      <c r="S295" s="184">
        <v>118000</v>
      </c>
      <c r="T295" s="184">
        <v>312020</v>
      </c>
      <c r="U295" s="184">
        <v>125464.08</v>
      </c>
      <c r="V295" s="184">
        <v>192746.54</v>
      </c>
      <c r="W295" s="184">
        <v>144209.20000000001</v>
      </c>
      <c r="X295" s="184">
        <v>379257.59999999998</v>
      </c>
      <c r="Y295" s="184">
        <v>57280</v>
      </c>
      <c r="Z295" s="184">
        <v>46798</v>
      </c>
      <c r="AA295" s="184">
        <v>191670.8</v>
      </c>
      <c r="AB295" s="184">
        <v>100530</v>
      </c>
      <c r="AC295" s="184">
        <v>94002.7</v>
      </c>
      <c r="AD295" s="184">
        <v>64010</v>
      </c>
      <c r="AE295" s="184">
        <v>253023</v>
      </c>
      <c r="AF295" s="184">
        <v>85800</v>
      </c>
      <c r="AG295" s="184">
        <v>92824</v>
      </c>
      <c r="AH295" s="184">
        <v>125888</v>
      </c>
      <c r="AI295" s="184">
        <v>6800</v>
      </c>
      <c r="AJ295" s="184">
        <v>13689</v>
      </c>
      <c r="AK295" s="184">
        <v>23380</v>
      </c>
      <c r="AL295" s="184">
        <v>344827</v>
      </c>
      <c r="AM295" s="184">
        <v>110950</v>
      </c>
      <c r="AN295" s="184">
        <v>66800</v>
      </c>
      <c r="AO295" s="184">
        <v>188002</v>
      </c>
      <c r="AP295" s="184">
        <v>159039</v>
      </c>
      <c r="AQ295" s="184">
        <v>252628</v>
      </c>
      <c r="AR295" s="184">
        <v>62180</v>
      </c>
      <c r="AS295" s="184">
        <v>436820</v>
      </c>
      <c r="AT295" s="184">
        <v>165525.5</v>
      </c>
      <c r="AU295" s="184">
        <v>63430</v>
      </c>
      <c r="AV295" s="184">
        <v>158300</v>
      </c>
      <c r="AW295" s="184">
        <v>92232</v>
      </c>
      <c r="AX295" s="184">
        <v>51390</v>
      </c>
      <c r="AY295" s="184">
        <v>148432</v>
      </c>
      <c r="AZ295" s="184">
        <v>151943</v>
      </c>
      <c r="BA295" s="184">
        <v>7330</v>
      </c>
      <c r="BB295" s="184">
        <v>376122</v>
      </c>
      <c r="BC295" s="184">
        <v>9180</v>
      </c>
      <c r="BD295" s="184">
        <v>728016.4</v>
      </c>
      <c r="BE295" s="184">
        <v>53800</v>
      </c>
      <c r="BF295" s="184">
        <v>26500</v>
      </c>
      <c r="BG295" s="184">
        <v>221327.98</v>
      </c>
      <c r="BH295" s="184">
        <v>129250</v>
      </c>
      <c r="BI295" s="184">
        <v>79413</v>
      </c>
      <c r="BJ295" s="184">
        <v>106999</v>
      </c>
      <c r="BK295" s="184">
        <v>106000</v>
      </c>
      <c r="BL295" s="184">
        <v>27990</v>
      </c>
      <c r="BM295" s="184">
        <v>932562.5</v>
      </c>
      <c r="BN295" s="184">
        <v>65975</v>
      </c>
      <c r="BO295" s="184">
        <v>124839</v>
      </c>
      <c r="BP295" s="184">
        <v>285227</v>
      </c>
      <c r="BQ295" s="184">
        <v>77390</v>
      </c>
      <c r="BR295" s="184">
        <v>50210</v>
      </c>
      <c r="BS295" s="186">
        <v>1225120.0900000001</v>
      </c>
      <c r="BT295" s="186">
        <v>76200</v>
      </c>
      <c r="BU295" s="186">
        <v>138000</v>
      </c>
      <c r="BV295" s="186">
        <v>632975.99</v>
      </c>
      <c r="BW295" s="186">
        <v>101300</v>
      </c>
      <c r="BX295" s="186">
        <v>34928</v>
      </c>
      <c r="BY295" s="186">
        <v>104688</v>
      </c>
      <c r="BZ295" s="186">
        <v>29300</v>
      </c>
      <c r="CA295" s="186">
        <v>34500</v>
      </c>
      <c r="CB295" s="186">
        <v>23160</v>
      </c>
      <c r="CC295" s="186">
        <v>428605</v>
      </c>
      <c r="CD295" s="186">
        <v>454288.5</v>
      </c>
      <c r="CE295" s="186"/>
      <c r="CF295" s="186">
        <v>90438</v>
      </c>
      <c r="CG295" s="186"/>
      <c r="CH295" s="186">
        <v>10480</v>
      </c>
      <c r="CI295" s="186"/>
      <c r="CJ295" s="186">
        <v>206999.98</v>
      </c>
      <c r="CK295" s="186">
        <v>373250</v>
      </c>
      <c r="CL295" s="186">
        <v>8000</v>
      </c>
      <c r="CM295" s="186">
        <v>54890</v>
      </c>
    </row>
    <row r="296" spans="1:91" ht="24.6">
      <c r="A296" s="120">
        <v>32</v>
      </c>
      <c r="B296" s="220" t="s">
        <v>1009</v>
      </c>
      <c r="C296" s="127" t="s">
        <v>579</v>
      </c>
      <c r="D296" s="184"/>
      <c r="E296" s="184"/>
      <c r="F296" s="184">
        <v>24560</v>
      </c>
      <c r="G296" s="184"/>
      <c r="H296" s="184"/>
      <c r="I296" s="184"/>
      <c r="J296" s="184"/>
      <c r="K296" s="184"/>
      <c r="L296" s="184"/>
      <c r="M296" s="184"/>
      <c r="N296" s="184"/>
      <c r="O296" s="184">
        <v>2500</v>
      </c>
      <c r="P296" s="184"/>
      <c r="Q296" s="184"/>
      <c r="R296" s="184">
        <v>750</v>
      </c>
      <c r="S296" s="184"/>
      <c r="T296" s="184"/>
      <c r="U296" s="184"/>
      <c r="V296" s="184">
        <v>2500</v>
      </c>
      <c r="W296" s="184"/>
      <c r="X296" s="184"/>
      <c r="Y296" s="184">
        <v>1400</v>
      </c>
      <c r="Z296" s="184"/>
      <c r="AA296" s="184"/>
      <c r="AB296" s="184"/>
      <c r="AC296" s="184"/>
      <c r="AD296" s="184">
        <v>11300</v>
      </c>
      <c r="AE296" s="184"/>
      <c r="AF296" s="184"/>
      <c r="AG296" s="184">
        <v>178350</v>
      </c>
      <c r="AH296" s="184">
        <v>125352</v>
      </c>
      <c r="AI296" s="184">
        <v>11425</v>
      </c>
      <c r="AJ296" s="184">
        <v>18000</v>
      </c>
      <c r="AK296" s="184"/>
      <c r="AL296" s="184"/>
      <c r="AM296" s="184">
        <v>646</v>
      </c>
      <c r="AN296" s="184"/>
      <c r="AO296" s="184">
        <v>2700</v>
      </c>
      <c r="AP296" s="184"/>
      <c r="AQ296" s="184"/>
      <c r="AR296" s="184"/>
      <c r="AS296" s="184"/>
      <c r="AT296" s="184"/>
      <c r="AU296" s="184"/>
      <c r="AV296" s="184"/>
      <c r="AW296" s="184"/>
      <c r="AX296" s="184"/>
      <c r="AY296" s="184"/>
      <c r="AZ296" s="184"/>
      <c r="BA296" s="184"/>
      <c r="BB296" s="184"/>
      <c r="BC296" s="184"/>
      <c r="BD296" s="184"/>
      <c r="BE296" s="184"/>
      <c r="BF296" s="184"/>
      <c r="BG296" s="184"/>
      <c r="BH296" s="184"/>
      <c r="BI296" s="184"/>
      <c r="BJ296" s="184"/>
      <c r="BK296" s="184"/>
      <c r="BL296" s="184"/>
      <c r="BM296" s="184"/>
      <c r="BN296" s="184"/>
      <c r="BO296" s="184"/>
      <c r="BP296" s="184"/>
      <c r="BQ296" s="184"/>
      <c r="BR296" s="184"/>
      <c r="BS296" s="186">
        <v>263195</v>
      </c>
      <c r="BT296" s="186">
        <v>7000</v>
      </c>
      <c r="BU296" s="186"/>
      <c r="BV296" s="186">
        <v>3855.07</v>
      </c>
      <c r="BW296" s="184"/>
      <c r="BX296" s="186"/>
      <c r="BY296" s="186"/>
      <c r="BZ296" s="186"/>
      <c r="CA296" s="186"/>
      <c r="CB296" s="184"/>
      <c r="CC296" s="186"/>
      <c r="CD296" s="186"/>
      <c r="CE296" s="186"/>
      <c r="CF296" s="186"/>
      <c r="CG296" s="186"/>
      <c r="CH296" s="186">
        <v>22430</v>
      </c>
      <c r="CI296" s="186"/>
      <c r="CJ296" s="186"/>
      <c r="CK296" s="186"/>
      <c r="CL296" s="186"/>
      <c r="CM296" s="186"/>
    </row>
    <row r="297" spans="1:91" ht="24.6">
      <c r="A297" s="120">
        <v>32</v>
      </c>
      <c r="B297" s="220" t="s">
        <v>1010</v>
      </c>
      <c r="C297" s="127" t="s">
        <v>580</v>
      </c>
      <c r="D297" s="184"/>
      <c r="E297" s="184"/>
      <c r="F297" s="184"/>
      <c r="G297" s="184">
        <v>6000</v>
      </c>
      <c r="H297" s="184"/>
      <c r="I297" s="184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>
        <v>3055</v>
      </c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  <c r="BI297" s="184"/>
      <c r="BJ297" s="184"/>
      <c r="BK297" s="184"/>
      <c r="BL297" s="184"/>
      <c r="BM297" s="184"/>
      <c r="BN297" s="184"/>
      <c r="BO297" s="184"/>
      <c r="BP297" s="184"/>
      <c r="BQ297" s="184"/>
      <c r="BR297" s="184"/>
      <c r="BS297" s="184"/>
      <c r="BT297" s="184"/>
      <c r="BU297" s="184"/>
      <c r="BV297" s="184"/>
      <c r="BW297" s="184"/>
      <c r="BX297" s="184"/>
      <c r="BY297" s="184"/>
      <c r="BZ297" s="184"/>
      <c r="CA297" s="184"/>
      <c r="CB297" s="184"/>
      <c r="CC297" s="184"/>
      <c r="CD297" s="184"/>
      <c r="CE297" s="184"/>
      <c r="CF297" s="184"/>
      <c r="CG297" s="184"/>
      <c r="CH297" s="184"/>
      <c r="CI297" s="184"/>
      <c r="CJ297" s="184"/>
      <c r="CK297" s="184"/>
      <c r="CL297" s="184"/>
      <c r="CM297" s="184"/>
    </row>
    <row r="298" spans="1:91" ht="24.6">
      <c r="A298" s="120">
        <v>32</v>
      </c>
      <c r="B298" s="220" t="s">
        <v>1011</v>
      </c>
      <c r="C298" s="123" t="s">
        <v>1348</v>
      </c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  <c r="BI298" s="184"/>
      <c r="BJ298" s="184"/>
      <c r="BK298" s="184"/>
      <c r="BL298" s="184"/>
      <c r="BM298" s="184"/>
      <c r="BN298" s="184"/>
      <c r="BO298" s="184"/>
      <c r="BP298" s="184"/>
      <c r="BQ298" s="184"/>
      <c r="BR298" s="184"/>
      <c r="BS298" s="184">
        <v>246900</v>
      </c>
      <c r="BT298" s="184"/>
      <c r="BU298" s="184"/>
      <c r="BV298" s="184">
        <v>70000</v>
      </c>
      <c r="BW298" s="184"/>
      <c r="BX298" s="184"/>
      <c r="BY298" s="184"/>
      <c r="BZ298" s="184"/>
      <c r="CA298" s="184"/>
      <c r="CB298" s="184"/>
      <c r="CC298" s="184"/>
      <c r="CD298" s="184"/>
      <c r="CE298" s="184"/>
      <c r="CF298" s="184"/>
      <c r="CG298" s="184"/>
      <c r="CH298" s="184"/>
      <c r="CI298" s="184"/>
      <c r="CJ298" s="184"/>
      <c r="CK298" s="184"/>
      <c r="CL298" s="184"/>
      <c r="CM298" s="184"/>
    </row>
    <row r="299" spans="1:91" ht="24.6">
      <c r="A299" s="120">
        <v>32</v>
      </c>
      <c r="B299" s="220" t="s">
        <v>1012</v>
      </c>
      <c r="C299" s="141" t="s">
        <v>1349</v>
      </c>
      <c r="D299" s="184">
        <v>6758190.4800000004</v>
      </c>
      <c r="E299" s="184"/>
      <c r="F299" s="184"/>
      <c r="G299" s="184">
        <v>120640</v>
      </c>
      <c r="H299" s="184">
        <v>55735</v>
      </c>
      <c r="I299" s="184"/>
      <c r="J299" s="184">
        <v>120000</v>
      </c>
      <c r="K299" s="184"/>
      <c r="L299" s="184">
        <v>15408</v>
      </c>
      <c r="M299" s="184">
        <v>46705</v>
      </c>
      <c r="N299" s="184">
        <v>238974</v>
      </c>
      <c r="O299" s="184"/>
      <c r="P299" s="184">
        <v>2207124.2599999998</v>
      </c>
      <c r="Q299" s="184">
        <v>135300</v>
      </c>
      <c r="R299" s="184">
        <v>169870</v>
      </c>
      <c r="S299" s="184"/>
      <c r="T299" s="184"/>
      <c r="U299" s="184">
        <v>175560</v>
      </c>
      <c r="V299" s="184"/>
      <c r="W299" s="184"/>
      <c r="X299" s="184">
        <v>11244152.5</v>
      </c>
      <c r="Y299" s="184">
        <v>82905</v>
      </c>
      <c r="Z299" s="184"/>
      <c r="AA299" s="184"/>
      <c r="AB299" s="184">
        <v>133405</v>
      </c>
      <c r="AC299" s="184"/>
      <c r="AD299" s="184"/>
      <c r="AE299" s="184"/>
      <c r="AF299" s="184"/>
      <c r="AG299" s="184"/>
      <c r="AH299" s="184">
        <v>120000</v>
      </c>
      <c r="AI299" s="184">
        <v>1043303.28</v>
      </c>
      <c r="AJ299" s="184"/>
      <c r="AK299" s="184">
        <v>96000</v>
      </c>
      <c r="AL299" s="184"/>
      <c r="AM299" s="184">
        <v>112029</v>
      </c>
      <c r="AN299" s="184"/>
      <c r="AO299" s="184"/>
      <c r="AP299" s="184">
        <v>149250</v>
      </c>
      <c r="AQ299" s="184"/>
      <c r="AR299" s="184"/>
      <c r="AS299" s="184"/>
      <c r="AT299" s="184"/>
      <c r="AU299" s="184"/>
      <c r="AV299" s="184"/>
      <c r="AW299" s="184">
        <v>60000</v>
      </c>
      <c r="AX299" s="184"/>
      <c r="AY299" s="184">
        <v>256100</v>
      </c>
      <c r="AZ299" s="184"/>
      <c r="BA299" s="184"/>
      <c r="BB299" s="184"/>
      <c r="BC299" s="184"/>
      <c r="BD299" s="184">
        <v>11884246.970000001</v>
      </c>
      <c r="BE299" s="184">
        <v>13577</v>
      </c>
      <c r="BF299" s="184">
        <v>25882.400000000001</v>
      </c>
      <c r="BG299" s="184"/>
      <c r="BH299" s="184"/>
      <c r="BI299" s="184"/>
      <c r="BJ299" s="184">
        <v>6000</v>
      </c>
      <c r="BK299" s="184"/>
      <c r="BL299" s="184">
        <v>166142.79999999999</v>
      </c>
      <c r="BM299" s="184"/>
      <c r="BN299" s="184">
        <v>108000</v>
      </c>
      <c r="BO299" s="184">
        <v>105000</v>
      </c>
      <c r="BP299" s="184">
        <v>193800</v>
      </c>
      <c r="BQ299" s="184">
        <v>536122.31999999995</v>
      </c>
      <c r="BR299" s="184">
        <v>131220</v>
      </c>
      <c r="BS299" s="186">
        <v>1372728.31</v>
      </c>
      <c r="BT299" s="184"/>
      <c r="BU299" s="184"/>
      <c r="BV299" s="184">
        <v>189890.05</v>
      </c>
      <c r="BW299" s="184"/>
      <c r="BX299" s="184"/>
      <c r="BY299" s="186">
        <v>1169045.19</v>
      </c>
      <c r="BZ299" s="184">
        <v>157870.9</v>
      </c>
      <c r="CA299" s="184">
        <v>228091.3</v>
      </c>
      <c r="CB299" s="184"/>
      <c r="CC299" s="184"/>
      <c r="CD299" s="184"/>
      <c r="CE299" s="184"/>
      <c r="CF299" s="184">
        <v>329000</v>
      </c>
      <c r="CG299" s="184"/>
      <c r="CH299" s="184"/>
      <c r="CI299" s="184"/>
      <c r="CJ299" s="184"/>
      <c r="CK299" s="184"/>
      <c r="CL299" s="186">
        <v>461630</v>
      </c>
      <c r="CM299" s="184"/>
    </row>
    <row r="300" spans="1:91" ht="24.6">
      <c r="A300" s="120">
        <v>32</v>
      </c>
      <c r="B300" s="220" t="s">
        <v>1013</v>
      </c>
      <c r="C300" s="141" t="s">
        <v>581</v>
      </c>
      <c r="D300" s="184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184"/>
      <c r="BN300" s="184"/>
      <c r="BO300" s="184"/>
      <c r="BP300" s="184"/>
      <c r="BQ300" s="184"/>
      <c r="BR300" s="184"/>
      <c r="BS300" s="184"/>
      <c r="BT300" s="186"/>
      <c r="BU300" s="186"/>
      <c r="BV300" s="186"/>
      <c r="BW300" s="186"/>
      <c r="BX300" s="186"/>
      <c r="BY300" s="186"/>
      <c r="BZ300" s="186"/>
      <c r="CA300" s="186"/>
      <c r="CB300" s="186"/>
      <c r="CC300" s="186"/>
      <c r="CD300" s="186"/>
      <c r="CE300" s="186"/>
      <c r="CF300" s="186"/>
      <c r="CG300" s="186"/>
      <c r="CH300" s="186"/>
      <c r="CI300" s="186"/>
      <c r="CJ300" s="186"/>
      <c r="CK300" s="186"/>
      <c r="CL300" s="186"/>
      <c r="CM300" s="186"/>
    </row>
    <row r="301" spans="1:91" ht="24.6">
      <c r="A301" s="120"/>
      <c r="B301" s="220" t="s">
        <v>1014</v>
      </c>
      <c r="C301" s="141" t="s">
        <v>582</v>
      </c>
      <c r="D301" s="184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>
        <v>260900.68</v>
      </c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184"/>
      <c r="BN301" s="184"/>
      <c r="BO301" s="184"/>
      <c r="BP301" s="184"/>
      <c r="BQ301" s="184"/>
      <c r="BR301" s="184"/>
      <c r="BS301" s="184"/>
      <c r="BT301" s="186"/>
      <c r="BU301" s="186"/>
      <c r="BV301" s="186"/>
      <c r="BW301" s="184"/>
      <c r="BX301" s="186"/>
      <c r="BY301" s="186"/>
      <c r="BZ301" s="186"/>
      <c r="CA301" s="186"/>
      <c r="CB301" s="186"/>
      <c r="CC301" s="186"/>
      <c r="CD301" s="186"/>
      <c r="CE301" s="186"/>
      <c r="CF301" s="184"/>
      <c r="CG301" s="184"/>
      <c r="CH301" s="184"/>
      <c r="CI301" s="186"/>
      <c r="CJ301" s="186"/>
      <c r="CK301" s="186"/>
      <c r="CL301" s="186"/>
      <c r="CM301" s="184"/>
    </row>
    <row r="302" spans="1:91" ht="24.6">
      <c r="A302" s="120">
        <v>32</v>
      </c>
      <c r="B302" s="220" t="s">
        <v>1015</v>
      </c>
      <c r="C302" s="141" t="s">
        <v>583</v>
      </c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>
        <v>2640</v>
      </c>
      <c r="BG302" s="184"/>
      <c r="BH302" s="184"/>
      <c r="BI302" s="184"/>
      <c r="BJ302" s="184"/>
      <c r="BK302" s="184"/>
      <c r="BL302" s="184"/>
      <c r="BM302" s="184"/>
      <c r="BN302" s="184"/>
      <c r="BO302" s="184"/>
      <c r="BP302" s="184"/>
      <c r="BQ302" s="184"/>
      <c r="BR302" s="184"/>
      <c r="BS302" s="184"/>
      <c r="BT302" s="186"/>
      <c r="BU302" s="186"/>
      <c r="BV302" s="186"/>
      <c r="BW302" s="186"/>
      <c r="BX302" s="186"/>
      <c r="BY302" s="186"/>
      <c r="BZ302" s="186"/>
      <c r="CA302" s="186"/>
      <c r="CB302" s="186"/>
      <c r="CC302" s="186"/>
      <c r="CD302" s="186"/>
      <c r="CE302" s="186"/>
      <c r="CF302" s="186"/>
      <c r="CG302" s="184"/>
      <c r="CH302" s="186"/>
      <c r="CI302" s="186"/>
      <c r="CJ302" s="186"/>
      <c r="CK302" s="186"/>
      <c r="CL302" s="186"/>
      <c r="CM302" s="186"/>
    </row>
    <row r="303" spans="1:91" ht="24.6">
      <c r="A303" s="120">
        <v>32</v>
      </c>
      <c r="B303" s="220" t="s">
        <v>1016</v>
      </c>
      <c r="C303" s="141" t="s">
        <v>584</v>
      </c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  <c r="BI303" s="184"/>
      <c r="BJ303" s="184"/>
      <c r="BK303" s="184"/>
      <c r="BL303" s="184"/>
      <c r="BM303" s="184"/>
      <c r="BN303" s="184"/>
      <c r="BO303" s="184"/>
      <c r="BP303" s="184"/>
      <c r="BQ303" s="184"/>
      <c r="BR303" s="184"/>
      <c r="BS303" s="184"/>
      <c r="BT303" s="184"/>
      <c r="BU303" s="184"/>
      <c r="BV303" s="186"/>
      <c r="BW303" s="184"/>
      <c r="BX303" s="184"/>
      <c r="BY303" s="184"/>
      <c r="BZ303" s="186"/>
      <c r="CA303" s="186"/>
      <c r="CB303" s="184"/>
      <c r="CC303" s="186"/>
      <c r="CD303" s="184"/>
      <c r="CE303" s="186"/>
      <c r="CF303" s="186"/>
      <c r="CG303" s="186"/>
      <c r="CH303" s="186"/>
      <c r="CI303" s="184"/>
      <c r="CJ303" s="184"/>
      <c r="CK303" s="186"/>
      <c r="CL303" s="184"/>
      <c r="CM303" s="184"/>
    </row>
    <row r="304" spans="1:91" ht="24.6">
      <c r="A304" s="144">
        <v>33</v>
      </c>
      <c r="B304" s="222" t="s">
        <v>1017</v>
      </c>
      <c r="C304" s="145" t="s">
        <v>585</v>
      </c>
      <c r="D304" s="184"/>
      <c r="E304" s="184"/>
      <c r="F304" s="184">
        <v>16500</v>
      </c>
      <c r="G304" s="184"/>
      <c r="H304" s="184"/>
      <c r="I304" s="184">
        <v>30920</v>
      </c>
      <c r="J304" s="184"/>
      <c r="K304" s="184"/>
      <c r="L304" s="184">
        <v>41377</v>
      </c>
      <c r="M304" s="184"/>
      <c r="N304" s="184"/>
      <c r="O304" s="184">
        <v>1880</v>
      </c>
      <c r="P304" s="184"/>
      <c r="Q304" s="184">
        <v>456734</v>
      </c>
      <c r="R304" s="184">
        <v>30460</v>
      </c>
      <c r="S304" s="184">
        <v>411348</v>
      </c>
      <c r="T304" s="184"/>
      <c r="U304" s="184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/>
      <c r="AH304" s="184"/>
      <c r="AI304" s="184"/>
      <c r="AJ304" s="184"/>
      <c r="AK304" s="184"/>
      <c r="AL304" s="184">
        <v>22760</v>
      </c>
      <c r="AM304" s="184"/>
      <c r="AN304" s="184"/>
      <c r="AO304" s="184"/>
      <c r="AP304" s="184"/>
      <c r="AQ304" s="184">
        <v>340770</v>
      </c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>
        <v>54000</v>
      </c>
      <c r="BB304" s="184"/>
      <c r="BC304" s="184">
        <v>64400</v>
      </c>
      <c r="BD304" s="184">
        <v>228330</v>
      </c>
      <c r="BE304" s="184">
        <v>75320</v>
      </c>
      <c r="BF304" s="184"/>
      <c r="BG304" s="184"/>
      <c r="BH304" s="184"/>
      <c r="BI304" s="184">
        <v>565850</v>
      </c>
      <c r="BJ304" s="184"/>
      <c r="BK304" s="184"/>
      <c r="BL304" s="184"/>
      <c r="BM304" s="184">
        <v>126390</v>
      </c>
      <c r="BN304" s="184">
        <v>226220</v>
      </c>
      <c r="BO304" s="184">
        <v>353059</v>
      </c>
      <c r="BP304" s="184"/>
      <c r="BQ304" s="184"/>
      <c r="BR304" s="184">
        <v>16900</v>
      </c>
      <c r="BS304" s="186">
        <v>543592</v>
      </c>
      <c r="BT304" s="184"/>
      <c r="BU304" s="184"/>
      <c r="BV304" s="186"/>
      <c r="BW304" s="184"/>
      <c r="BX304" s="186"/>
      <c r="BY304" s="184"/>
      <c r="BZ304" s="184">
        <v>421020</v>
      </c>
      <c r="CA304" s="184"/>
      <c r="CB304" s="184"/>
      <c r="CC304" s="184"/>
      <c r="CD304" s="184">
        <v>318660</v>
      </c>
      <c r="CE304" s="184"/>
      <c r="CF304" s="186"/>
      <c r="CG304" s="184"/>
      <c r="CH304" s="186"/>
      <c r="CI304" s="184">
        <v>202400</v>
      </c>
      <c r="CJ304" s="184">
        <v>34700</v>
      </c>
      <c r="CK304" s="184"/>
      <c r="CL304" s="186"/>
      <c r="CM304" s="184"/>
    </row>
    <row r="305" spans="1:91" ht="24.6">
      <c r="A305" s="120">
        <v>33</v>
      </c>
      <c r="B305" s="220" t="s">
        <v>1018</v>
      </c>
      <c r="C305" s="141" t="s">
        <v>586</v>
      </c>
      <c r="D305" s="184"/>
      <c r="E305" s="184"/>
      <c r="F305" s="184"/>
      <c r="G305" s="184">
        <v>494550</v>
      </c>
      <c r="H305" s="184"/>
      <c r="I305" s="184"/>
      <c r="J305" s="184"/>
      <c r="K305" s="184"/>
      <c r="L305" s="184"/>
      <c r="M305" s="184"/>
      <c r="N305" s="184"/>
      <c r="O305" s="184"/>
      <c r="P305" s="184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  <c r="AA305" s="184"/>
      <c r="AB305" s="184"/>
      <c r="AC305" s="184"/>
      <c r="AD305" s="184">
        <v>100000</v>
      </c>
      <c r="AE305" s="184"/>
      <c r="AF305" s="184"/>
      <c r="AG305" s="184"/>
      <c r="AH305" s="184"/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  <c r="BI305" s="184"/>
      <c r="BJ305" s="184"/>
      <c r="BK305" s="184"/>
      <c r="BL305" s="184"/>
      <c r="BM305" s="184"/>
      <c r="BN305" s="184"/>
      <c r="BO305" s="184"/>
      <c r="BP305" s="184"/>
      <c r="BQ305" s="184"/>
      <c r="BR305" s="184"/>
      <c r="BS305" s="184"/>
      <c r="BT305" s="184"/>
      <c r="BU305" s="186"/>
      <c r="BV305" s="184"/>
      <c r="BW305" s="184"/>
      <c r="BX305" s="184"/>
      <c r="BY305" s="186"/>
      <c r="BZ305" s="184"/>
      <c r="CA305" s="186"/>
      <c r="CB305" s="186"/>
      <c r="CC305" s="184"/>
      <c r="CD305" s="184"/>
      <c r="CE305" s="184"/>
      <c r="CF305" s="184"/>
      <c r="CG305" s="184"/>
      <c r="CH305" s="184"/>
      <c r="CI305" s="184"/>
      <c r="CJ305" s="184"/>
      <c r="CK305" s="186"/>
      <c r="CL305" s="184"/>
      <c r="CM305" s="184"/>
    </row>
    <row r="306" spans="1:91" ht="24.6">
      <c r="A306" s="146">
        <v>33</v>
      </c>
      <c r="B306" s="223" t="s">
        <v>1019</v>
      </c>
      <c r="C306" s="141" t="s">
        <v>35</v>
      </c>
      <c r="D306" s="184"/>
      <c r="E306" s="184"/>
      <c r="F306" s="184"/>
      <c r="G306" s="184"/>
      <c r="H306" s="184"/>
      <c r="I306" s="184"/>
      <c r="J306" s="184">
        <v>24000</v>
      </c>
      <c r="K306" s="184"/>
      <c r="L306" s="184">
        <v>28405</v>
      </c>
      <c r="M306" s="184"/>
      <c r="N306" s="184"/>
      <c r="O306" s="184"/>
      <c r="P306" s="184"/>
      <c r="Q306" s="184">
        <v>41200</v>
      </c>
      <c r="R306" s="184"/>
      <c r="S306" s="184"/>
      <c r="T306" s="184"/>
      <c r="U306" s="184">
        <v>7500</v>
      </c>
      <c r="V306" s="184">
        <v>42200</v>
      </c>
      <c r="W306" s="184"/>
      <c r="X306" s="184"/>
      <c r="Y306" s="184">
        <v>47697.9</v>
      </c>
      <c r="Z306" s="184"/>
      <c r="AA306" s="184"/>
      <c r="AB306" s="184"/>
      <c r="AC306" s="184"/>
      <c r="AD306" s="184"/>
      <c r="AE306" s="184"/>
      <c r="AF306" s="184">
        <v>29650</v>
      </c>
      <c r="AG306" s="184"/>
      <c r="AH306" s="184"/>
      <c r="AI306" s="184"/>
      <c r="AJ306" s="184">
        <v>6000</v>
      </c>
      <c r="AK306" s="184">
        <v>25314.91</v>
      </c>
      <c r="AL306" s="184"/>
      <c r="AM306" s="184">
        <v>48300</v>
      </c>
      <c r="AN306" s="184"/>
      <c r="AO306" s="184">
        <v>58800</v>
      </c>
      <c r="AP306" s="184"/>
      <c r="AQ306" s="184">
        <v>44100</v>
      </c>
      <c r="AR306" s="184">
        <v>24500</v>
      </c>
      <c r="AS306" s="184"/>
      <c r="AT306" s="184">
        <v>101899.9</v>
      </c>
      <c r="AU306" s="184"/>
      <c r="AV306" s="184">
        <v>92690</v>
      </c>
      <c r="AW306" s="184"/>
      <c r="AX306" s="184"/>
      <c r="AY306" s="184">
        <v>3400</v>
      </c>
      <c r="AZ306" s="184">
        <v>37200</v>
      </c>
      <c r="BA306" s="184">
        <v>10250</v>
      </c>
      <c r="BB306" s="184">
        <v>43200</v>
      </c>
      <c r="BC306" s="184"/>
      <c r="BD306" s="184"/>
      <c r="BE306" s="184">
        <v>17500</v>
      </c>
      <c r="BF306" s="184">
        <v>92000</v>
      </c>
      <c r="BG306" s="184"/>
      <c r="BH306" s="184">
        <v>132795.29999999999</v>
      </c>
      <c r="BI306" s="184"/>
      <c r="BJ306" s="184"/>
      <c r="BK306" s="184"/>
      <c r="BL306" s="184">
        <v>142115</v>
      </c>
      <c r="BM306" s="184">
        <v>1000</v>
      </c>
      <c r="BN306" s="184">
        <v>17280</v>
      </c>
      <c r="BO306" s="184"/>
      <c r="BP306" s="184">
        <v>7500</v>
      </c>
      <c r="BQ306" s="184"/>
      <c r="BR306" s="184">
        <v>299522.15999999997</v>
      </c>
      <c r="BS306" s="186"/>
      <c r="BT306" s="186"/>
      <c r="BU306" s="184"/>
      <c r="BV306" s="186"/>
      <c r="BW306" s="186"/>
      <c r="BX306" s="186"/>
      <c r="BY306" s="186"/>
      <c r="BZ306" s="186">
        <v>9000</v>
      </c>
      <c r="CA306" s="186"/>
      <c r="CB306" s="186"/>
      <c r="CC306" s="186"/>
      <c r="CD306" s="186">
        <v>9000</v>
      </c>
      <c r="CE306" s="186"/>
      <c r="CF306" s="186"/>
      <c r="CG306" s="186"/>
      <c r="CH306" s="186"/>
      <c r="CI306" s="186"/>
      <c r="CJ306" s="186"/>
      <c r="CK306" s="186"/>
      <c r="CL306" s="186"/>
      <c r="CM306" s="186"/>
    </row>
    <row r="307" spans="1:91" ht="24.6">
      <c r="A307" s="120">
        <v>33</v>
      </c>
      <c r="B307" s="220" t="s">
        <v>1020</v>
      </c>
      <c r="C307" s="147" t="s">
        <v>587</v>
      </c>
      <c r="D307" s="184">
        <v>85020</v>
      </c>
      <c r="E307" s="184">
        <v>92950</v>
      </c>
      <c r="F307" s="184">
        <v>23550</v>
      </c>
      <c r="G307" s="184">
        <v>31540</v>
      </c>
      <c r="H307" s="184"/>
      <c r="I307" s="184">
        <v>88210</v>
      </c>
      <c r="J307" s="184">
        <v>36000</v>
      </c>
      <c r="K307" s="184">
        <v>172890</v>
      </c>
      <c r="L307" s="184">
        <v>211200</v>
      </c>
      <c r="M307" s="184">
        <v>832061</v>
      </c>
      <c r="N307" s="184">
        <v>228761.96</v>
      </c>
      <c r="O307" s="184"/>
      <c r="P307" s="184">
        <v>409820</v>
      </c>
      <c r="Q307" s="184">
        <v>47440</v>
      </c>
      <c r="R307" s="184">
        <v>1628365</v>
      </c>
      <c r="S307" s="184">
        <v>361600</v>
      </c>
      <c r="T307" s="184">
        <v>762345</v>
      </c>
      <c r="U307" s="184">
        <v>67150</v>
      </c>
      <c r="V307" s="184">
        <v>26745</v>
      </c>
      <c r="W307" s="184">
        <v>87300</v>
      </c>
      <c r="X307" s="184">
        <v>358430</v>
      </c>
      <c r="Y307" s="184">
        <v>104616</v>
      </c>
      <c r="Z307" s="184">
        <v>204350.33</v>
      </c>
      <c r="AA307" s="184">
        <v>40000</v>
      </c>
      <c r="AB307" s="184">
        <v>55035</v>
      </c>
      <c r="AC307" s="184">
        <v>57000</v>
      </c>
      <c r="AD307" s="184">
        <v>29960</v>
      </c>
      <c r="AE307" s="184">
        <v>305849</v>
      </c>
      <c r="AF307" s="184">
        <v>102600</v>
      </c>
      <c r="AG307" s="184">
        <v>3110</v>
      </c>
      <c r="AH307" s="184">
        <v>14950</v>
      </c>
      <c r="AI307" s="184"/>
      <c r="AJ307" s="184">
        <v>44620</v>
      </c>
      <c r="AK307" s="184">
        <v>8400</v>
      </c>
      <c r="AL307" s="184">
        <v>4442386.04</v>
      </c>
      <c r="AM307" s="184"/>
      <c r="AN307" s="184"/>
      <c r="AO307" s="184">
        <v>30420</v>
      </c>
      <c r="AP307" s="184">
        <v>623985</v>
      </c>
      <c r="AQ307" s="184"/>
      <c r="AR307" s="184">
        <v>653795</v>
      </c>
      <c r="AS307" s="184">
        <v>493392.2</v>
      </c>
      <c r="AT307" s="184">
        <v>59740</v>
      </c>
      <c r="AU307" s="184">
        <v>698202</v>
      </c>
      <c r="AV307" s="184">
        <v>66788</v>
      </c>
      <c r="AW307" s="184"/>
      <c r="AX307" s="184">
        <v>180100</v>
      </c>
      <c r="AY307" s="184">
        <v>776935</v>
      </c>
      <c r="AZ307" s="184">
        <v>101200</v>
      </c>
      <c r="BA307" s="184">
        <v>21000</v>
      </c>
      <c r="BB307" s="184">
        <v>137385</v>
      </c>
      <c r="BC307" s="184"/>
      <c r="BD307" s="184">
        <v>550887</v>
      </c>
      <c r="BE307" s="184"/>
      <c r="BF307" s="184">
        <v>43800</v>
      </c>
      <c r="BG307" s="184">
        <v>261589</v>
      </c>
      <c r="BH307" s="184">
        <v>1784015</v>
      </c>
      <c r="BI307" s="184">
        <v>76140</v>
      </c>
      <c r="BJ307" s="184">
        <v>41080</v>
      </c>
      <c r="BK307" s="184"/>
      <c r="BL307" s="184">
        <v>20410</v>
      </c>
      <c r="BM307" s="184">
        <v>156120</v>
      </c>
      <c r="BN307" s="184">
        <v>707643.75</v>
      </c>
      <c r="BO307" s="184">
        <v>845698</v>
      </c>
      <c r="BP307" s="184">
        <v>1005480</v>
      </c>
      <c r="BQ307" s="184">
        <v>20740</v>
      </c>
      <c r="BR307" s="184">
        <v>68500</v>
      </c>
      <c r="BS307" s="186">
        <v>1348165.75</v>
      </c>
      <c r="BT307" s="184">
        <v>10500</v>
      </c>
      <c r="BU307" s="186">
        <v>45172</v>
      </c>
      <c r="BV307" s="184"/>
      <c r="BW307" s="184"/>
      <c r="BX307" s="184">
        <v>139600</v>
      </c>
      <c r="BY307" s="186">
        <v>100980</v>
      </c>
      <c r="BZ307" s="184"/>
      <c r="CA307" s="184">
        <v>10780</v>
      </c>
      <c r="CB307" s="184">
        <v>201957</v>
      </c>
      <c r="CC307" s="184"/>
      <c r="CD307" s="184"/>
      <c r="CE307" s="184">
        <v>236827</v>
      </c>
      <c r="CF307" s="186">
        <v>244990</v>
      </c>
      <c r="CG307" s="184"/>
      <c r="CH307" s="186"/>
      <c r="CI307" s="184">
        <v>327045</v>
      </c>
      <c r="CJ307" s="186">
        <v>233380</v>
      </c>
      <c r="CK307" s="186">
        <v>160500</v>
      </c>
      <c r="CL307" s="186"/>
      <c r="CM307" s="186">
        <v>13620</v>
      </c>
    </row>
    <row r="308" spans="1:91" ht="24.6">
      <c r="A308" s="120">
        <v>33</v>
      </c>
      <c r="B308" s="220" t="s">
        <v>1021</v>
      </c>
      <c r="C308" s="147" t="s">
        <v>588</v>
      </c>
      <c r="D308" s="184"/>
      <c r="E308" s="184"/>
      <c r="F308" s="184">
        <v>73791.399999999994</v>
      </c>
      <c r="G308" s="184">
        <v>50247.17</v>
      </c>
      <c r="H308" s="184"/>
      <c r="I308" s="184"/>
      <c r="J308" s="184">
        <v>27509</v>
      </c>
      <c r="K308" s="184">
        <v>1783379</v>
      </c>
      <c r="L308" s="184">
        <v>1408555.29</v>
      </c>
      <c r="M308" s="184">
        <v>29110</v>
      </c>
      <c r="N308" s="184">
        <v>915193.25</v>
      </c>
      <c r="O308" s="184">
        <v>286845</v>
      </c>
      <c r="P308" s="184">
        <v>1619883.4</v>
      </c>
      <c r="Q308" s="184">
        <v>2518087.23</v>
      </c>
      <c r="R308" s="184">
        <v>2212070.29</v>
      </c>
      <c r="S308" s="184">
        <v>125919.01</v>
      </c>
      <c r="T308" s="184">
        <v>794278.5</v>
      </c>
      <c r="U308" s="184">
        <v>1038796.85</v>
      </c>
      <c r="V308" s="184">
        <v>3558570.05</v>
      </c>
      <c r="W308" s="184">
        <v>32900</v>
      </c>
      <c r="X308" s="184"/>
      <c r="Y308" s="184">
        <v>5897.5</v>
      </c>
      <c r="Z308" s="184"/>
      <c r="AA308" s="184"/>
      <c r="AB308" s="184"/>
      <c r="AC308" s="184">
        <v>2060</v>
      </c>
      <c r="AD308" s="184">
        <v>55786.28</v>
      </c>
      <c r="AE308" s="184">
        <v>40618.25</v>
      </c>
      <c r="AF308" s="184"/>
      <c r="AG308" s="184">
        <v>20810</v>
      </c>
      <c r="AH308" s="184">
        <v>7145</v>
      </c>
      <c r="AI308" s="184"/>
      <c r="AJ308" s="184">
        <v>10135</v>
      </c>
      <c r="AK308" s="184"/>
      <c r="AL308" s="184">
        <v>253830.75</v>
      </c>
      <c r="AM308" s="184"/>
      <c r="AN308" s="184"/>
      <c r="AO308" s="184">
        <v>25320.5</v>
      </c>
      <c r="AP308" s="184"/>
      <c r="AQ308" s="184"/>
      <c r="AR308" s="184"/>
      <c r="AS308" s="184">
        <v>69567.25</v>
      </c>
      <c r="AT308" s="184"/>
      <c r="AU308" s="184">
        <v>4539036.96</v>
      </c>
      <c r="AV308" s="184">
        <v>4115</v>
      </c>
      <c r="AW308" s="184">
        <v>6721.5</v>
      </c>
      <c r="AX308" s="184"/>
      <c r="AY308" s="184">
        <v>30544</v>
      </c>
      <c r="AZ308" s="184">
        <v>22529.75</v>
      </c>
      <c r="BA308" s="184"/>
      <c r="BB308" s="184">
        <v>26373.25</v>
      </c>
      <c r="BC308" s="184"/>
      <c r="BD308" s="184">
        <v>49132</v>
      </c>
      <c r="BE308" s="184"/>
      <c r="BF308" s="184">
        <v>15899.75</v>
      </c>
      <c r="BG308" s="184"/>
      <c r="BH308" s="184">
        <v>23645</v>
      </c>
      <c r="BI308" s="184"/>
      <c r="BJ308" s="184">
        <v>5036.25</v>
      </c>
      <c r="BK308" s="184"/>
      <c r="BL308" s="184">
        <v>6749.75</v>
      </c>
      <c r="BM308" s="184">
        <v>422656.75</v>
      </c>
      <c r="BN308" s="184">
        <v>18278.5</v>
      </c>
      <c r="BO308" s="184">
        <v>18082.259999999998</v>
      </c>
      <c r="BP308" s="184">
        <v>25431</v>
      </c>
      <c r="BQ308" s="184">
        <v>13466</v>
      </c>
      <c r="BR308" s="184">
        <v>9268</v>
      </c>
      <c r="BS308" s="186"/>
      <c r="BT308" s="186">
        <v>770522.75</v>
      </c>
      <c r="BU308" s="184"/>
      <c r="BV308" s="186">
        <v>8494.5</v>
      </c>
      <c r="BW308" s="186">
        <v>61659</v>
      </c>
      <c r="BX308" s="186"/>
      <c r="BY308" s="184"/>
      <c r="BZ308" s="186">
        <v>692997.75</v>
      </c>
      <c r="CA308" s="186"/>
      <c r="CB308" s="184">
        <v>400</v>
      </c>
      <c r="CC308" s="186">
        <v>579815.6</v>
      </c>
      <c r="CD308" s="186">
        <v>2292</v>
      </c>
      <c r="CE308" s="186">
        <v>1235.05</v>
      </c>
      <c r="CF308" s="186"/>
      <c r="CG308" s="186">
        <v>565158.75</v>
      </c>
      <c r="CH308" s="184">
        <v>165700</v>
      </c>
      <c r="CI308" s="186"/>
      <c r="CJ308" s="186">
        <v>1702372.1</v>
      </c>
      <c r="CK308" s="184">
        <v>2088743</v>
      </c>
      <c r="CL308" s="186">
        <v>33465</v>
      </c>
      <c r="CM308" s="186">
        <v>993937.3</v>
      </c>
    </row>
    <row r="309" spans="1:91" ht="24.6">
      <c r="A309" s="120">
        <v>33</v>
      </c>
      <c r="B309" s="220" t="s">
        <v>1022</v>
      </c>
      <c r="C309" s="147" t="s">
        <v>589</v>
      </c>
      <c r="D309" s="184"/>
      <c r="E309" s="184"/>
      <c r="F309" s="184">
        <v>392969.25</v>
      </c>
      <c r="G309" s="184"/>
      <c r="H309" s="184"/>
      <c r="I309" s="184"/>
      <c r="J309" s="184"/>
      <c r="K309" s="184">
        <v>260005.75</v>
      </c>
      <c r="L309" s="184">
        <v>185589.15</v>
      </c>
      <c r="M309" s="184"/>
      <c r="N309" s="184"/>
      <c r="O309" s="184">
        <v>21672</v>
      </c>
      <c r="P309" s="184"/>
      <c r="Q309" s="184"/>
      <c r="R309" s="184">
        <v>109412.5</v>
      </c>
      <c r="S309" s="184"/>
      <c r="T309" s="184">
        <v>33021.5</v>
      </c>
      <c r="U309" s="184"/>
      <c r="V309" s="184">
        <v>80041.25</v>
      </c>
      <c r="W309" s="184">
        <v>1963</v>
      </c>
      <c r="X309" s="184"/>
      <c r="Y309" s="184">
        <v>40725.75</v>
      </c>
      <c r="Z309" s="184"/>
      <c r="AA309" s="184"/>
      <c r="AB309" s="184"/>
      <c r="AC309" s="184">
        <v>22630.75</v>
      </c>
      <c r="AD309" s="184"/>
      <c r="AE309" s="184">
        <v>412849.75</v>
      </c>
      <c r="AF309" s="184"/>
      <c r="AG309" s="184">
        <v>24454</v>
      </c>
      <c r="AH309" s="184">
        <v>47646</v>
      </c>
      <c r="AI309" s="184"/>
      <c r="AJ309" s="184">
        <v>60179.25</v>
      </c>
      <c r="AK309" s="184"/>
      <c r="AL309" s="184"/>
      <c r="AM309" s="184"/>
      <c r="AN309" s="184"/>
      <c r="AO309" s="184">
        <v>122806</v>
      </c>
      <c r="AP309" s="184"/>
      <c r="AQ309" s="184"/>
      <c r="AR309" s="184">
        <v>14537.75</v>
      </c>
      <c r="AS309" s="184"/>
      <c r="AT309" s="184"/>
      <c r="AU309" s="184"/>
      <c r="AV309" s="184">
        <v>42354.5</v>
      </c>
      <c r="AW309" s="184">
        <v>6712</v>
      </c>
      <c r="AX309" s="184"/>
      <c r="AY309" s="184"/>
      <c r="AZ309" s="184"/>
      <c r="BA309" s="184">
        <v>22578.25</v>
      </c>
      <c r="BB309" s="184">
        <v>164471</v>
      </c>
      <c r="BC309" s="184">
        <v>38551.24</v>
      </c>
      <c r="BD309" s="184">
        <v>80201.25</v>
      </c>
      <c r="BE309" s="184">
        <v>87139.25</v>
      </c>
      <c r="BF309" s="184">
        <v>32794.75</v>
      </c>
      <c r="BG309" s="184"/>
      <c r="BH309" s="184">
        <v>127204.75</v>
      </c>
      <c r="BI309" s="184"/>
      <c r="BJ309" s="184">
        <v>95575.5</v>
      </c>
      <c r="BK309" s="184"/>
      <c r="BL309" s="184">
        <v>105707.25</v>
      </c>
      <c r="BM309" s="184">
        <v>687197.75</v>
      </c>
      <c r="BN309" s="184">
        <v>142842.5</v>
      </c>
      <c r="BO309" s="184">
        <v>293172</v>
      </c>
      <c r="BP309" s="184">
        <v>347159.5</v>
      </c>
      <c r="BQ309" s="184">
        <v>157840.75</v>
      </c>
      <c r="BR309" s="184">
        <v>80270</v>
      </c>
      <c r="BS309" s="186">
        <v>170975.75</v>
      </c>
      <c r="BT309" s="186"/>
      <c r="BU309" s="184"/>
      <c r="BV309" s="184">
        <v>92025.64</v>
      </c>
      <c r="BW309" s="184">
        <v>28590</v>
      </c>
      <c r="BX309" s="184"/>
      <c r="BY309" s="184"/>
      <c r="BZ309" s="184">
        <v>13131.25</v>
      </c>
      <c r="CA309" s="186"/>
      <c r="CB309" s="184">
        <v>52647</v>
      </c>
      <c r="CC309" s="184"/>
      <c r="CD309" s="184">
        <v>53197.25</v>
      </c>
      <c r="CE309" s="184">
        <v>12112.5</v>
      </c>
      <c r="CF309" s="184">
        <v>22894.5</v>
      </c>
      <c r="CG309" s="184">
        <v>2655.75</v>
      </c>
      <c r="CH309" s="186">
        <v>14802.5</v>
      </c>
      <c r="CI309" s="184"/>
      <c r="CJ309" s="184">
        <v>48721.5</v>
      </c>
      <c r="CK309" s="184">
        <v>70078.5</v>
      </c>
      <c r="CL309" s="186"/>
      <c r="CM309" s="186">
        <v>13501</v>
      </c>
    </row>
    <row r="310" spans="1:91" ht="49.2">
      <c r="A310" s="120"/>
      <c r="B310" s="220" t="s">
        <v>1023</v>
      </c>
      <c r="C310" s="147" t="s">
        <v>590</v>
      </c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/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  <c r="BI310" s="184"/>
      <c r="BJ310" s="184"/>
      <c r="BK310" s="184"/>
      <c r="BL310" s="184"/>
      <c r="BM310" s="184"/>
      <c r="BN310" s="184"/>
      <c r="BO310" s="184"/>
      <c r="BP310" s="184"/>
      <c r="BQ310" s="184"/>
      <c r="BR310" s="184"/>
      <c r="BS310" s="184"/>
      <c r="BT310" s="184"/>
      <c r="BU310" s="184"/>
      <c r="BV310" s="184"/>
      <c r="BW310" s="184"/>
      <c r="BX310" s="184"/>
      <c r="BY310" s="184"/>
      <c r="BZ310" s="184"/>
      <c r="CA310" s="184"/>
      <c r="CB310" s="184"/>
      <c r="CC310" s="184"/>
      <c r="CD310" s="184"/>
      <c r="CE310" s="184"/>
      <c r="CF310" s="184"/>
      <c r="CG310" s="184"/>
      <c r="CH310" s="184"/>
      <c r="CI310" s="184"/>
      <c r="CJ310" s="184"/>
      <c r="CK310" s="184"/>
      <c r="CL310" s="186"/>
      <c r="CM310" s="186"/>
    </row>
    <row r="311" spans="1:91" ht="24.6">
      <c r="A311" s="120">
        <v>33</v>
      </c>
      <c r="B311" s="220" t="s">
        <v>1024</v>
      </c>
      <c r="C311" s="147" t="s">
        <v>591</v>
      </c>
      <c r="D311" s="184"/>
      <c r="E311" s="184"/>
      <c r="F311" s="184"/>
      <c r="G311" s="184">
        <v>2291</v>
      </c>
      <c r="H311" s="184"/>
      <c r="I311" s="184">
        <v>25946.6</v>
      </c>
      <c r="J311" s="184"/>
      <c r="K311" s="184"/>
      <c r="L311" s="184"/>
      <c r="M311" s="184"/>
      <c r="N311" s="184">
        <v>8923</v>
      </c>
      <c r="O311" s="184"/>
      <c r="P311" s="184">
        <v>54264</v>
      </c>
      <c r="Q311" s="184"/>
      <c r="R311" s="184">
        <v>39381.03</v>
      </c>
      <c r="S311" s="184"/>
      <c r="T311" s="184"/>
      <c r="U311" s="184">
        <v>6157</v>
      </c>
      <c r="V311" s="184"/>
      <c r="W311" s="184">
        <v>22520.799999999999</v>
      </c>
      <c r="X311" s="184"/>
      <c r="Y311" s="184"/>
      <c r="Z311" s="184"/>
      <c r="AA311" s="184"/>
      <c r="AB311" s="184"/>
      <c r="AC311" s="184">
        <v>2085</v>
      </c>
      <c r="AD311" s="184"/>
      <c r="AE311" s="184"/>
      <c r="AF311" s="184"/>
      <c r="AG311" s="184"/>
      <c r="AH311" s="184"/>
      <c r="AI311" s="184"/>
      <c r="AJ311" s="184"/>
      <c r="AK311" s="184"/>
      <c r="AL311" s="184">
        <v>5441</v>
      </c>
      <c r="AM311" s="184">
        <v>600</v>
      </c>
      <c r="AN311" s="184"/>
      <c r="AO311" s="184">
        <v>1200</v>
      </c>
      <c r="AP311" s="184"/>
      <c r="AQ311" s="184">
        <v>800</v>
      </c>
      <c r="AR311" s="184"/>
      <c r="AS311" s="184"/>
      <c r="AT311" s="184"/>
      <c r="AU311" s="184"/>
      <c r="AV311" s="184"/>
      <c r="AW311" s="184"/>
      <c r="AX311" s="184"/>
      <c r="AY311" s="184">
        <v>8347.4</v>
      </c>
      <c r="AZ311" s="184"/>
      <c r="BA311" s="184"/>
      <c r="BB311" s="184"/>
      <c r="BC311" s="184"/>
      <c r="BD311" s="184"/>
      <c r="BE311" s="184">
        <v>17725.41</v>
      </c>
      <c r="BF311" s="184">
        <v>20799.349999999999</v>
      </c>
      <c r="BG311" s="184"/>
      <c r="BH311" s="184">
        <v>2795</v>
      </c>
      <c r="BI311" s="184">
        <v>700</v>
      </c>
      <c r="BJ311" s="184"/>
      <c r="BK311" s="184"/>
      <c r="BL311" s="184"/>
      <c r="BM311" s="184"/>
      <c r="BN311" s="184"/>
      <c r="BO311" s="184"/>
      <c r="BP311" s="184"/>
      <c r="BQ311" s="184"/>
      <c r="BR311" s="184"/>
      <c r="BS311" s="184"/>
      <c r="BT311" s="184">
        <v>2097</v>
      </c>
      <c r="BU311" s="184"/>
      <c r="BV311" s="184"/>
      <c r="BW311" s="184"/>
      <c r="BX311" s="184"/>
      <c r="BY311" s="184"/>
      <c r="BZ311" s="184"/>
      <c r="CA311" s="186"/>
      <c r="CB311" s="184"/>
      <c r="CC311" s="184"/>
      <c r="CD311" s="186"/>
      <c r="CE311" s="184">
        <v>1508</v>
      </c>
      <c r="CF311" s="184"/>
      <c r="CG311" s="184"/>
      <c r="CH311" s="184"/>
      <c r="CI311" s="184"/>
      <c r="CJ311" s="184"/>
      <c r="CK311" s="186">
        <v>4610</v>
      </c>
      <c r="CL311" s="186"/>
      <c r="CM311" s="186"/>
    </row>
    <row r="312" spans="1:91" ht="24.6">
      <c r="A312" s="120">
        <v>33</v>
      </c>
      <c r="B312" s="220" t="s">
        <v>1025</v>
      </c>
      <c r="C312" s="147" t="s">
        <v>592</v>
      </c>
      <c r="D312" s="184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  <c r="BI312" s="184"/>
      <c r="BJ312" s="184"/>
      <c r="BK312" s="184"/>
      <c r="BL312" s="184"/>
      <c r="BM312" s="184"/>
      <c r="BN312" s="184"/>
      <c r="BO312" s="184"/>
      <c r="BP312" s="184"/>
      <c r="BQ312" s="184"/>
      <c r="BR312" s="184"/>
      <c r="BS312" s="184"/>
      <c r="BT312" s="184"/>
      <c r="BU312" s="184"/>
      <c r="BV312" s="184"/>
      <c r="BW312" s="184"/>
      <c r="BX312" s="184"/>
      <c r="BY312" s="184"/>
      <c r="BZ312" s="184"/>
      <c r="CA312" s="184"/>
      <c r="CB312" s="184"/>
      <c r="CC312" s="184"/>
      <c r="CD312" s="184"/>
      <c r="CE312" s="184"/>
      <c r="CF312" s="184"/>
      <c r="CG312" s="184"/>
      <c r="CH312" s="184"/>
      <c r="CI312" s="184"/>
      <c r="CJ312" s="184"/>
      <c r="CK312" s="184"/>
      <c r="CL312" s="186"/>
      <c r="CM312" s="186"/>
    </row>
    <row r="313" spans="1:91" ht="42">
      <c r="A313" s="144">
        <v>33</v>
      </c>
      <c r="B313" s="222" t="s">
        <v>1026</v>
      </c>
      <c r="C313" s="148" t="s">
        <v>593</v>
      </c>
      <c r="D313" s="184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  <c r="BI313" s="184"/>
      <c r="BJ313" s="184"/>
      <c r="BK313" s="184"/>
      <c r="BL313" s="184"/>
      <c r="BM313" s="184"/>
      <c r="BN313" s="184"/>
      <c r="BO313" s="184"/>
      <c r="BP313" s="184"/>
      <c r="BQ313" s="184"/>
      <c r="BR313" s="184"/>
      <c r="BS313" s="184"/>
      <c r="BT313" s="184"/>
      <c r="BU313" s="184"/>
      <c r="BV313" s="184"/>
      <c r="BW313" s="184"/>
      <c r="BX313" s="184"/>
      <c r="BY313" s="184"/>
      <c r="BZ313" s="184"/>
      <c r="CA313" s="184"/>
      <c r="CB313" s="184"/>
      <c r="CC313" s="184"/>
      <c r="CD313" s="184"/>
      <c r="CE313" s="184"/>
      <c r="CF313" s="186"/>
      <c r="CG313" s="184"/>
      <c r="CH313" s="184"/>
      <c r="CI313" s="184"/>
      <c r="CJ313" s="184"/>
      <c r="CK313" s="184"/>
      <c r="CL313" s="184"/>
      <c r="CM313" s="186"/>
    </row>
    <row r="314" spans="1:91" ht="24.6">
      <c r="A314" s="120">
        <v>33</v>
      </c>
      <c r="B314" s="220" t="s">
        <v>1027</v>
      </c>
      <c r="C314" s="147" t="s">
        <v>594</v>
      </c>
      <c r="D314" s="184"/>
      <c r="E314" s="184"/>
      <c r="F314" s="184">
        <v>2600</v>
      </c>
      <c r="G314" s="184">
        <v>3201</v>
      </c>
      <c r="H314" s="184"/>
      <c r="I314" s="184"/>
      <c r="J314" s="184"/>
      <c r="K314" s="184"/>
      <c r="L314" s="184"/>
      <c r="M314" s="184"/>
      <c r="N314" s="184"/>
      <c r="O314" s="184"/>
      <c r="P314" s="184">
        <v>2289</v>
      </c>
      <c r="Q314" s="184"/>
      <c r="R314" s="184"/>
      <c r="S314" s="184"/>
      <c r="T314" s="184">
        <v>1579</v>
      </c>
      <c r="U314" s="184"/>
      <c r="V314" s="184"/>
      <c r="W314" s="184">
        <v>115.84</v>
      </c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>
        <v>155</v>
      </c>
      <c r="BC314" s="184"/>
      <c r="BD314" s="184">
        <v>953</v>
      </c>
      <c r="BE314" s="184">
        <v>1720</v>
      </c>
      <c r="BF314" s="184">
        <v>8892</v>
      </c>
      <c r="BG314" s="184">
        <v>700</v>
      </c>
      <c r="BH314" s="184">
        <v>7760</v>
      </c>
      <c r="BI314" s="184">
        <v>579.5</v>
      </c>
      <c r="BJ314" s="184"/>
      <c r="BK314" s="184"/>
      <c r="BL314" s="184"/>
      <c r="BM314" s="184"/>
      <c r="BN314" s="184"/>
      <c r="BO314" s="184"/>
      <c r="BP314" s="184"/>
      <c r="BQ314" s="184"/>
      <c r="BR314" s="184"/>
      <c r="BS314" s="184"/>
      <c r="BT314" s="184"/>
      <c r="BU314" s="184"/>
      <c r="BV314" s="186"/>
      <c r="BW314" s="184"/>
      <c r="BX314" s="186"/>
      <c r="BY314" s="186"/>
      <c r="BZ314" s="184"/>
      <c r="CA314" s="184"/>
      <c r="CB314" s="186"/>
      <c r="CC314" s="186"/>
      <c r="CD314" s="184"/>
      <c r="CE314" s="184"/>
      <c r="CF314" s="186"/>
      <c r="CG314" s="184"/>
      <c r="CH314" s="184"/>
      <c r="CI314" s="184"/>
      <c r="CJ314" s="184"/>
      <c r="CK314" s="186"/>
      <c r="CL314" s="184"/>
      <c r="CM314" s="186"/>
    </row>
    <row r="315" spans="1:91" ht="49.2">
      <c r="A315" s="120">
        <v>22</v>
      </c>
      <c r="B315" s="220" t="s">
        <v>1028</v>
      </c>
      <c r="C315" s="147" t="s">
        <v>595</v>
      </c>
      <c r="D315" s="184">
        <v>930000</v>
      </c>
      <c r="E315" s="184">
        <v>140000</v>
      </c>
      <c r="F315" s="184">
        <v>120000</v>
      </c>
      <c r="G315" s="184">
        <v>180000</v>
      </c>
      <c r="H315" s="184">
        <v>120000</v>
      </c>
      <c r="I315" s="184">
        <v>100000</v>
      </c>
      <c r="J315" s="184">
        <v>150000</v>
      </c>
      <c r="K315" s="184">
        <v>280000</v>
      </c>
      <c r="L315" s="184">
        <v>120000</v>
      </c>
      <c r="M315" s="184">
        <v>160000</v>
      </c>
      <c r="N315" s="184">
        <v>510000</v>
      </c>
      <c r="O315" s="184">
        <v>120000</v>
      </c>
      <c r="P315" s="184">
        <v>610000</v>
      </c>
      <c r="Q315" s="184">
        <v>190000</v>
      </c>
      <c r="R315" s="184">
        <v>220000</v>
      </c>
      <c r="S315" s="184">
        <v>230000</v>
      </c>
      <c r="T315" s="184">
        <v>100000</v>
      </c>
      <c r="U315" s="184">
        <v>180000</v>
      </c>
      <c r="V315" s="184">
        <v>120000</v>
      </c>
      <c r="W315" s="184">
        <v>120000</v>
      </c>
      <c r="X315" s="184">
        <v>1040000</v>
      </c>
      <c r="Y315" s="184">
        <v>80000</v>
      </c>
      <c r="Z315" s="184">
        <v>230000</v>
      </c>
      <c r="AA315" s="184">
        <v>90000</v>
      </c>
      <c r="AB315" s="184">
        <v>90000</v>
      </c>
      <c r="AC315" s="184">
        <v>60000</v>
      </c>
      <c r="AD315" s="184">
        <v>150000</v>
      </c>
      <c r="AE315" s="184">
        <v>420000</v>
      </c>
      <c r="AF315" s="184">
        <v>150000</v>
      </c>
      <c r="AG315" s="184">
        <v>120000</v>
      </c>
      <c r="AH315" s="184">
        <v>190000</v>
      </c>
      <c r="AI315" s="184">
        <v>270000</v>
      </c>
      <c r="AJ315" s="184">
        <v>70000</v>
      </c>
      <c r="AK315" s="184">
        <v>60000</v>
      </c>
      <c r="AL315" s="184">
        <v>1600000</v>
      </c>
      <c r="AM315" s="184">
        <v>150000</v>
      </c>
      <c r="AN315" s="184">
        <v>120000</v>
      </c>
      <c r="AO315" s="184">
        <v>270000</v>
      </c>
      <c r="AP315" s="184">
        <v>320000</v>
      </c>
      <c r="AQ315" s="184">
        <v>240000</v>
      </c>
      <c r="AR315" s="184">
        <v>60000</v>
      </c>
      <c r="AS315" s="184">
        <v>660000</v>
      </c>
      <c r="AT315" s="184">
        <v>150000</v>
      </c>
      <c r="AU315" s="184">
        <v>210000</v>
      </c>
      <c r="AV315" s="184">
        <v>270000</v>
      </c>
      <c r="AW315" s="184">
        <v>180000</v>
      </c>
      <c r="AX315" s="184">
        <v>100000</v>
      </c>
      <c r="AY315" s="184">
        <v>120000</v>
      </c>
      <c r="AZ315" s="184">
        <v>90000</v>
      </c>
      <c r="BA315" s="184">
        <v>90000</v>
      </c>
      <c r="BB315" s="184">
        <v>840000</v>
      </c>
      <c r="BC315" s="184">
        <v>120000</v>
      </c>
      <c r="BD315" s="184">
        <v>1210000</v>
      </c>
      <c r="BE315" s="184">
        <v>430000</v>
      </c>
      <c r="BF315" s="184">
        <v>70000</v>
      </c>
      <c r="BG315" s="184">
        <v>150000</v>
      </c>
      <c r="BH315" s="184">
        <v>720000</v>
      </c>
      <c r="BI315" s="184">
        <v>90000</v>
      </c>
      <c r="BJ315" s="184">
        <v>110000</v>
      </c>
      <c r="BK315" s="184">
        <v>150000</v>
      </c>
      <c r="BL315" s="184">
        <v>150000</v>
      </c>
      <c r="BM315" s="184">
        <v>1030000</v>
      </c>
      <c r="BN315" s="184">
        <v>230000</v>
      </c>
      <c r="BO315" s="184">
        <v>90000</v>
      </c>
      <c r="BP315" s="184">
        <v>340000</v>
      </c>
      <c r="BQ315" s="184">
        <v>150000</v>
      </c>
      <c r="BR315" s="184">
        <v>110000</v>
      </c>
      <c r="BS315" s="186">
        <v>4295000</v>
      </c>
      <c r="BT315" s="184">
        <v>220000</v>
      </c>
      <c r="BU315" s="184">
        <v>90000</v>
      </c>
      <c r="BV315" s="184">
        <v>820000</v>
      </c>
      <c r="BW315" s="184">
        <v>30000</v>
      </c>
      <c r="BX315" s="184">
        <v>150000</v>
      </c>
      <c r="BY315" s="184">
        <v>760000</v>
      </c>
      <c r="BZ315" s="184">
        <v>120000</v>
      </c>
      <c r="CA315" s="184">
        <v>150000</v>
      </c>
      <c r="CB315" s="184">
        <v>150000</v>
      </c>
      <c r="CC315" s="184">
        <v>100000</v>
      </c>
      <c r="CD315" s="184">
        <v>600000</v>
      </c>
      <c r="CE315" s="184">
        <v>60000</v>
      </c>
      <c r="CF315" s="184">
        <v>460000</v>
      </c>
      <c r="CG315" s="184">
        <v>100000</v>
      </c>
      <c r="CH315" s="184">
        <v>120000</v>
      </c>
      <c r="CI315" s="184">
        <v>120000</v>
      </c>
      <c r="CJ315" s="184">
        <v>60000</v>
      </c>
      <c r="CK315" s="184">
        <v>430000</v>
      </c>
      <c r="CL315" s="184">
        <v>90000</v>
      </c>
      <c r="CM315" s="184">
        <v>90000</v>
      </c>
    </row>
    <row r="316" spans="1:91" ht="49.2">
      <c r="A316" s="120">
        <v>22</v>
      </c>
      <c r="B316" s="220" t="s">
        <v>1029</v>
      </c>
      <c r="C316" s="147" t="s">
        <v>596</v>
      </c>
      <c r="D316" s="184">
        <v>80000</v>
      </c>
      <c r="E316" s="184">
        <v>30000</v>
      </c>
      <c r="F316" s="184">
        <v>60000</v>
      </c>
      <c r="G316" s="184">
        <v>40000</v>
      </c>
      <c r="H316" s="184"/>
      <c r="I316" s="184">
        <v>50000</v>
      </c>
      <c r="J316" s="184">
        <v>30000</v>
      </c>
      <c r="K316" s="184">
        <v>30000</v>
      </c>
      <c r="L316" s="184">
        <v>90000</v>
      </c>
      <c r="M316" s="184">
        <v>150000</v>
      </c>
      <c r="N316" s="184">
        <v>60000</v>
      </c>
      <c r="O316" s="184">
        <v>30000</v>
      </c>
      <c r="P316" s="184">
        <v>40000</v>
      </c>
      <c r="Q316" s="184">
        <v>70000</v>
      </c>
      <c r="R316" s="184">
        <v>90000</v>
      </c>
      <c r="S316" s="184">
        <v>20000</v>
      </c>
      <c r="T316" s="184"/>
      <c r="U316" s="184">
        <v>60000</v>
      </c>
      <c r="V316" s="184"/>
      <c r="W316" s="184">
        <v>10000</v>
      </c>
      <c r="X316" s="184">
        <v>60000</v>
      </c>
      <c r="Y316" s="184">
        <v>50000</v>
      </c>
      <c r="Z316" s="184">
        <v>30000</v>
      </c>
      <c r="AA316" s="184"/>
      <c r="AB316" s="184">
        <v>30000</v>
      </c>
      <c r="AC316" s="184">
        <v>30000</v>
      </c>
      <c r="AD316" s="184">
        <v>30000</v>
      </c>
      <c r="AE316" s="184"/>
      <c r="AF316" s="184"/>
      <c r="AG316" s="184">
        <v>30000</v>
      </c>
      <c r="AH316" s="184">
        <v>80000</v>
      </c>
      <c r="AI316" s="184">
        <v>120000</v>
      </c>
      <c r="AJ316" s="184">
        <v>20000</v>
      </c>
      <c r="AK316" s="184"/>
      <c r="AL316" s="184">
        <v>100000</v>
      </c>
      <c r="AM316" s="184">
        <v>90000</v>
      </c>
      <c r="AN316" s="184">
        <v>60000</v>
      </c>
      <c r="AO316" s="184">
        <v>30000</v>
      </c>
      <c r="AP316" s="184">
        <v>60000</v>
      </c>
      <c r="AQ316" s="184"/>
      <c r="AR316" s="184">
        <v>25000</v>
      </c>
      <c r="AS316" s="184">
        <v>70000</v>
      </c>
      <c r="AT316" s="184">
        <v>30000</v>
      </c>
      <c r="AU316" s="184">
        <v>150000</v>
      </c>
      <c r="AV316" s="184">
        <v>90000</v>
      </c>
      <c r="AW316" s="184"/>
      <c r="AX316" s="184"/>
      <c r="AY316" s="184"/>
      <c r="AZ316" s="184">
        <v>60000</v>
      </c>
      <c r="BA316" s="184">
        <v>60000</v>
      </c>
      <c r="BB316" s="184">
        <v>60000</v>
      </c>
      <c r="BC316" s="184">
        <v>10000</v>
      </c>
      <c r="BD316" s="184">
        <v>150000</v>
      </c>
      <c r="BE316" s="184">
        <v>20000</v>
      </c>
      <c r="BF316" s="184"/>
      <c r="BG316" s="184"/>
      <c r="BH316" s="184">
        <v>40000</v>
      </c>
      <c r="BI316" s="184">
        <v>30000</v>
      </c>
      <c r="BJ316" s="184">
        <v>60000</v>
      </c>
      <c r="BK316" s="184"/>
      <c r="BL316" s="184"/>
      <c r="BM316" s="184"/>
      <c r="BN316" s="184">
        <v>60000</v>
      </c>
      <c r="BO316" s="184"/>
      <c r="BP316" s="184"/>
      <c r="BQ316" s="184">
        <v>180000</v>
      </c>
      <c r="BR316" s="184">
        <v>40000</v>
      </c>
      <c r="BS316" s="186">
        <v>240000</v>
      </c>
      <c r="BT316" s="186"/>
      <c r="BU316" s="184">
        <v>90000</v>
      </c>
      <c r="BV316" s="186">
        <v>100000</v>
      </c>
      <c r="BW316" s="186"/>
      <c r="BX316" s="186">
        <v>30000</v>
      </c>
      <c r="BY316" s="184">
        <v>60000</v>
      </c>
      <c r="BZ316" s="186">
        <v>30000</v>
      </c>
      <c r="CA316" s="184"/>
      <c r="CB316" s="186"/>
      <c r="CC316" s="186">
        <v>30000</v>
      </c>
      <c r="CD316" s="186">
        <v>20000</v>
      </c>
      <c r="CE316" s="186">
        <v>60000</v>
      </c>
      <c r="CF316" s="186"/>
      <c r="CG316" s="184"/>
      <c r="CH316" s="184">
        <v>30000</v>
      </c>
      <c r="CI316" s="184">
        <v>90000</v>
      </c>
      <c r="CJ316" s="186">
        <v>30000</v>
      </c>
      <c r="CK316" s="186"/>
      <c r="CL316" s="186">
        <v>30000</v>
      </c>
      <c r="CM316" s="186"/>
    </row>
    <row r="317" spans="1:91" ht="24.6">
      <c r="A317" s="120">
        <v>22</v>
      </c>
      <c r="B317" s="220" t="s">
        <v>1030</v>
      </c>
      <c r="C317" s="147" t="s">
        <v>597</v>
      </c>
      <c r="D317" s="184">
        <v>175000</v>
      </c>
      <c r="E317" s="184">
        <v>45000</v>
      </c>
      <c r="F317" s="184"/>
      <c r="G317" s="184">
        <v>15000</v>
      </c>
      <c r="H317" s="184">
        <v>30000</v>
      </c>
      <c r="I317" s="184">
        <v>30000</v>
      </c>
      <c r="J317" s="184">
        <v>5000</v>
      </c>
      <c r="K317" s="184">
        <v>60000</v>
      </c>
      <c r="L317" s="184">
        <v>35000</v>
      </c>
      <c r="M317" s="184">
        <v>75000</v>
      </c>
      <c r="N317" s="184">
        <v>120000</v>
      </c>
      <c r="O317" s="184">
        <v>30000</v>
      </c>
      <c r="P317" s="184">
        <v>155000</v>
      </c>
      <c r="Q317" s="184">
        <v>60000</v>
      </c>
      <c r="R317" s="184">
        <v>75000</v>
      </c>
      <c r="S317" s="184">
        <v>70000</v>
      </c>
      <c r="T317" s="184">
        <v>60000</v>
      </c>
      <c r="U317" s="184">
        <v>45000</v>
      </c>
      <c r="V317" s="184">
        <v>15000</v>
      </c>
      <c r="W317" s="184">
        <v>50000</v>
      </c>
      <c r="X317" s="184">
        <v>300000</v>
      </c>
      <c r="Y317" s="184">
        <v>30000</v>
      </c>
      <c r="Z317" s="184">
        <v>30000</v>
      </c>
      <c r="AA317" s="184">
        <v>60000</v>
      </c>
      <c r="AB317" s="184">
        <v>45000</v>
      </c>
      <c r="AC317" s="184">
        <v>45000</v>
      </c>
      <c r="AD317" s="184">
        <v>60000</v>
      </c>
      <c r="AE317" s="184">
        <v>95000</v>
      </c>
      <c r="AF317" s="184">
        <v>30000</v>
      </c>
      <c r="AG317" s="184">
        <v>60000</v>
      </c>
      <c r="AH317" s="184">
        <v>30000</v>
      </c>
      <c r="AI317" s="184">
        <v>120000</v>
      </c>
      <c r="AJ317" s="184">
        <v>40000</v>
      </c>
      <c r="AK317" s="184">
        <v>30000</v>
      </c>
      <c r="AL317" s="184">
        <v>350000</v>
      </c>
      <c r="AM317" s="184">
        <v>45000</v>
      </c>
      <c r="AN317" s="184">
        <v>30000</v>
      </c>
      <c r="AO317" s="184">
        <v>120000</v>
      </c>
      <c r="AP317" s="184">
        <v>40000</v>
      </c>
      <c r="AQ317" s="184">
        <v>45000</v>
      </c>
      <c r="AR317" s="184">
        <v>40000</v>
      </c>
      <c r="AS317" s="184">
        <v>75000</v>
      </c>
      <c r="AT317" s="184">
        <v>45000</v>
      </c>
      <c r="AU317" s="184">
        <v>30000</v>
      </c>
      <c r="AV317" s="184">
        <v>30000</v>
      </c>
      <c r="AW317" s="184">
        <v>45000</v>
      </c>
      <c r="AX317" s="184">
        <v>35000</v>
      </c>
      <c r="AY317" s="184">
        <v>30000</v>
      </c>
      <c r="AZ317" s="184">
        <v>45000</v>
      </c>
      <c r="BA317" s="184">
        <v>30000</v>
      </c>
      <c r="BB317" s="184">
        <v>255000</v>
      </c>
      <c r="BC317" s="184">
        <v>15000</v>
      </c>
      <c r="BD317" s="184">
        <v>240000</v>
      </c>
      <c r="BE317" s="184">
        <v>80000</v>
      </c>
      <c r="BF317" s="184">
        <v>30000</v>
      </c>
      <c r="BG317" s="184">
        <v>60000</v>
      </c>
      <c r="BH317" s="184">
        <v>240000</v>
      </c>
      <c r="BI317" s="184">
        <v>60000</v>
      </c>
      <c r="BJ317" s="184">
        <v>15000</v>
      </c>
      <c r="BK317" s="184">
        <v>25000</v>
      </c>
      <c r="BL317" s="184">
        <v>45000</v>
      </c>
      <c r="BM317" s="184">
        <v>290000</v>
      </c>
      <c r="BN317" s="184">
        <v>45000</v>
      </c>
      <c r="BO317" s="184">
        <v>15000</v>
      </c>
      <c r="BP317" s="184">
        <v>60000</v>
      </c>
      <c r="BQ317" s="184">
        <v>75000</v>
      </c>
      <c r="BR317" s="184">
        <v>40000</v>
      </c>
      <c r="BS317" s="186">
        <v>905000</v>
      </c>
      <c r="BT317" s="184">
        <v>105000</v>
      </c>
      <c r="BU317" s="184">
        <v>60000</v>
      </c>
      <c r="BV317" s="184">
        <v>195000</v>
      </c>
      <c r="BW317" s="184">
        <v>45000</v>
      </c>
      <c r="BX317" s="186">
        <v>75000</v>
      </c>
      <c r="BY317" s="184">
        <v>140000</v>
      </c>
      <c r="BZ317" s="186">
        <v>30000</v>
      </c>
      <c r="CA317" s="186">
        <v>45000</v>
      </c>
      <c r="CB317" s="186">
        <v>30000</v>
      </c>
      <c r="CC317" s="184">
        <v>25000</v>
      </c>
      <c r="CD317" s="186">
        <v>60000</v>
      </c>
      <c r="CE317" s="184">
        <v>110000</v>
      </c>
      <c r="CF317" s="184">
        <v>120000</v>
      </c>
      <c r="CG317" s="184">
        <v>15000</v>
      </c>
      <c r="CH317" s="184">
        <v>45000</v>
      </c>
      <c r="CI317" s="186">
        <v>45000</v>
      </c>
      <c r="CJ317" s="184">
        <v>30000</v>
      </c>
      <c r="CK317" s="186">
        <v>100000</v>
      </c>
      <c r="CL317" s="184">
        <v>15000</v>
      </c>
      <c r="CM317" s="184">
        <v>45000</v>
      </c>
    </row>
    <row r="318" spans="1:91" ht="24.6">
      <c r="A318" s="120">
        <v>22</v>
      </c>
      <c r="B318" s="220" t="s">
        <v>1031</v>
      </c>
      <c r="C318" s="126" t="s">
        <v>598</v>
      </c>
      <c r="D318" s="184">
        <v>10940080</v>
      </c>
      <c r="E318" s="184">
        <v>2422465</v>
      </c>
      <c r="F318" s="184">
        <v>2191711.25</v>
      </c>
      <c r="G318" s="184">
        <v>2031202.25</v>
      </c>
      <c r="H318" s="184">
        <v>2049278.75</v>
      </c>
      <c r="I318" s="184">
        <v>2353835.87</v>
      </c>
      <c r="J318" s="184">
        <v>4003563.75</v>
      </c>
      <c r="K318" s="184">
        <v>4874608.75</v>
      </c>
      <c r="L318" s="184">
        <v>2672572.25</v>
      </c>
      <c r="M318" s="184">
        <v>2744170</v>
      </c>
      <c r="N318" s="184">
        <v>7823427</v>
      </c>
      <c r="O318" s="184">
        <v>1225598.1100000001</v>
      </c>
      <c r="P318" s="184">
        <v>17564046.98</v>
      </c>
      <c r="Q318" s="184">
        <v>2731191.75</v>
      </c>
      <c r="R318" s="184">
        <v>5479478.8300000001</v>
      </c>
      <c r="S318" s="184">
        <v>6230969.5</v>
      </c>
      <c r="T318" s="184">
        <v>2602974</v>
      </c>
      <c r="U318" s="184">
        <v>3002952</v>
      </c>
      <c r="V318" s="184">
        <v>2896134.25</v>
      </c>
      <c r="W318" s="184">
        <v>2271133.58</v>
      </c>
      <c r="X318" s="184">
        <v>26689985.27</v>
      </c>
      <c r="Y318" s="184">
        <v>2135706.25</v>
      </c>
      <c r="Z318" s="184">
        <v>4608143.75</v>
      </c>
      <c r="AA318" s="184">
        <v>3560682.14</v>
      </c>
      <c r="AB318" s="184">
        <v>1058062.5</v>
      </c>
      <c r="AC318" s="184">
        <v>1767186.5</v>
      </c>
      <c r="AD318" s="184">
        <v>2193448</v>
      </c>
      <c r="AE318" s="184">
        <v>6988613.75</v>
      </c>
      <c r="AF318" s="184">
        <v>3761779.75</v>
      </c>
      <c r="AG318" s="184">
        <v>2070273.95</v>
      </c>
      <c r="AH318" s="184">
        <v>2517183.25</v>
      </c>
      <c r="AI318" s="184">
        <v>2783269.26</v>
      </c>
      <c r="AJ318" s="184">
        <v>1806758.75</v>
      </c>
      <c r="AK318" s="184">
        <v>2806062.5</v>
      </c>
      <c r="AL318" s="184">
        <v>37354736.729999997</v>
      </c>
      <c r="AM318" s="184">
        <v>2751810</v>
      </c>
      <c r="AN318" s="184">
        <v>1424107.5</v>
      </c>
      <c r="AO318" s="184">
        <v>4016581.25</v>
      </c>
      <c r="AP318" s="184">
        <v>5955311.6399999997</v>
      </c>
      <c r="AQ318" s="184">
        <v>2411102</v>
      </c>
      <c r="AR318" s="184">
        <v>1099003.75</v>
      </c>
      <c r="AS318" s="184">
        <v>14006793.949999999</v>
      </c>
      <c r="AT318" s="184">
        <v>2570111.75</v>
      </c>
      <c r="AU318" s="184">
        <v>3446951.75</v>
      </c>
      <c r="AV318" s="184">
        <v>3659177.28</v>
      </c>
      <c r="AW318" s="184">
        <v>2060433</v>
      </c>
      <c r="AX318" s="184">
        <v>1588806.25</v>
      </c>
      <c r="AY318" s="184">
        <v>2026913</v>
      </c>
      <c r="AZ318" s="184">
        <v>1974432.5</v>
      </c>
      <c r="BA318" s="184">
        <v>1810922.5</v>
      </c>
      <c r="BB318" s="184">
        <v>12275832.5</v>
      </c>
      <c r="BC318" s="184">
        <v>1929515</v>
      </c>
      <c r="BD318" s="184">
        <v>37197920</v>
      </c>
      <c r="BE318" s="184">
        <v>7511955</v>
      </c>
      <c r="BF318" s="184">
        <v>2266717</v>
      </c>
      <c r="BG318" s="184">
        <v>3009050</v>
      </c>
      <c r="BH318" s="184">
        <v>17083854.25</v>
      </c>
      <c r="BI318" s="184">
        <v>1863290</v>
      </c>
      <c r="BJ318" s="184">
        <v>1560915</v>
      </c>
      <c r="BK318" s="184">
        <v>2376430</v>
      </c>
      <c r="BL318" s="184">
        <v>2385880</v>
      </c>
      <c r="BM318" s="184">
        <v>18454873</v>
      </c>
      <c r="BN318" s="184">
        <v>4842907.5</v>
      </c>
      <c r="BO318" s="184">
        <v>3453035</v>
      </c>
      <c r="BP318" s="184">
        <v>5146132.24</v>
      </c>
      <c r="BQ318" s="184">
        <v>3064190</v>
      </c>
      <c r="BR318" s="184">
        <v>2835795</v>
      </c>
      <c r="BS318" s="186">
        <v>69928981.25</v>
      </c>
      <c r="BT318" s="184">
        <v>3087802.5</v>
      </c>
      <c r="BU318" s="184">
        <v>2083537.5</v>
      </c>
      <c r="BV318" s="184">
        <v>15054282</v>
      </c>
      <c r="BW318" s="184">
        <v>657881</v>
      </c>
      <c r="BX318" s="184">
        <v>2299805.75</v>
      </c>
      <c r="BY318" s="186">
        <v>9045138.75</v>
      </c>
      <c r="BZ318" s="184">
        <v>1558592.25</v>
      </c>
      <c r="CA318" s="184">
        <v>1826863</v>
      </c>
      <c r="CB318" s="184">
        <v>2316095.1</v>
      </c>
      <c r="CC318" s="184">
        <v>3053815</v>
      </c>
      <c r="CD318" s="184">
        <v>6655105.5</v>
      </c>
      <c r="CE318" s="184">
        <v>3300017</v>
      </c>
      <c r="CF318" s="184">
        <v>5616325.5</v>
      </c>
      <c r="CG318" s="184">
        <v>2675155.5</v>
      </c>
      <c r="CH318" s="184">
        <v>1720865</v>
      </c>
      <c r="CI318" s="184">
        <v>2449843.75</v>
      </c>
      <c r="CJ318" s="184">
        <v>1515875</v>
      </c>
      <c r="CK318" s="184">
        <v>10635740</v>
      </c>
      <c r="CL318" s="184">
        <v>1892837.5</v>
      </c>
      <c r="CM318" s="184">
        <v>1320821</v>
      </c>
    </row>
    <row r="319" spans="1:91" ht="24.6">
      <c r="A319" s="120">
        <v>22</v>
      </c>
      <c r="B319" s="220" t="s">
        <v>1032</v>
      </c>
      <c r="C319" s="126" t="s">
        <v>599</v>
      </c>
      <c r="D319" s="184">
        <v>1103735</v>
      </c>
      <c r="E319" s="184">
        <v>305840</v>
      </c>
      <c r="F319" s="184">
        <v>741544</v>
      </c>
      <c r="G319" s="184">
        <v>279747.5</v>
      </c>
      <c r="H319" s="184">
        <v>4720</v>
      </c>
      <c r="I319" s="184">
        <v>13830</v>
      </c>
      <c r="J319" s="184">
        <v>143690</v>
      </c>
      <c r="K319" s="184">
        <v>115920</v>
      </c>
      <c r="L319" s="184">
        <v>179857.5</v>
      </c>
      <c r="M319" s="184">
        <v>365936.08</v>
      </c>
      <c r="N319" s="184">
        <v>147210</v>
      </c>
      <c r="O319" s="184">
        <v>19440</v>
      </c>
      <c r="P319" s="184">
        <v>1610944.5</v>
      </c>
      <c r="Q319" s="184">
        <v>227550</v>
      </c>
      <c r="R319" s="184">
        <v>456318.51</v>
      </c>
      <c r="S319" s="184">
        <v>789690</v>
      </c>
      <c r="T319" s="184">
        <v>140348</v>
      </c>
      <c r="U319" s="184">
        <v>263053</v>
      </c>
      <c r="V319" s="184">
        <v>285652.5</v>
      </c>
      <c r="W319" s="184">
        <v>57805</v>
      </c>
      <c r="X319" s="184">
        <v>1221413.8</v>
      </c>
      <c r="Y319" s="184">
        <v>373812.5</v>
      </c>
      <c r="Z319" s="184">
        <v>595752.5</v>
      </c>
      <c r="AA319" s="184">
        <v>78120</v>
      </c>
      <c r="AB319" s="184">
        <v>214840</v>
      </c>
      <c r="AC319" s="184">
        <v>19320</v>
      </c>
      <c r="AD319" s="184">
        <v>429605.75</v>
      </c>
      <c r="AE319" s="184">
        <v>256146.5</v>
      </c>
      <c r="AF319" s="184"/>
      <c r="AG319" s="184">
        <v>85260</v>
      </c>
      <c r="AH319" s="184">
        <v>941905</v>
      </c>
      <c r="AI319" s="184">
        <v>160772</v>
      </c>
      <c r="AJ319" s="184">
        <v>453707.5</v>
      </c>
      <c r="AK319" s="184">
        <v>423149.69</v>
      </c>
      <c r="AL319" s="184">
        <v>985576.4</v>
      </c>
      <c r="AM319" s="184">
        <v>489781.25</v>
      </c>
      <c r="AN319" s="184">
        <v>135640</v>
      </c>
      <c r="AO319" s="184">
        <v>515873.75</v>
      </c>
      <c r="AP319" s="184"/>
      <c r="AQ319" s="184">
        <v>28980</v>
      </c>
      <c r="AR319" s="184">
        <v>167255</v>
      </c>
      <c r="AS319" s="184">
        <v>860468.76</v>
      </c>
      <c r="AT319" s="184">
        <v>237805</v>
      </c>
      <c r="AU319" s="184">
        <v>699766.5</v>
      </c>
      <c r="AV319" s="184"/>
      <c r="AW319" s="184">
        <v>61850</v>
      </c>
      <c r="AX319" s="184">
        <v>229635.01</v>
      </c>
      <c r="AY319" s="184">
        <v>76020</v>
      </c>
      <c r="AZ319" s="184">
        <v>195420</v>
      </c>
      <c r="BA319" s="184">
        <v>408568</v>
      </c>
      <c r="BB319" s="184">
        <v>614420</v>
      </c>
      <c r="BC319" s="184">
        <v>295525</v>
      </c>
      <c r="BD319" s="184">
        <v>3050266</v>
      </c>
      <c r="BE319" s="184">
        <v>546670</v>
      </c>
      <c r="BF319" s="184">
        <v>115000</v>
      </c>
      <c r="BG319" s="184">
        <v>229210</v>
      </c>
      <c r="BH319" s="184">
        <v>1099454</v>
      </c>
      <c r="BI319" s="184">
        <v>70730</v>
      </c>
      <c r="BJ319" s="184">
        <v>294565</v>
      </c>
      <c r="BK319" s="184">
        <v>279380</v>
      </c>
      <c r="BL319" s="184">
        <v>220680</v>
      </c>
      <c r="BM319" s="184">
        <v>2999385</v>
      </c>
      <c r="BN319" s="184">
        <v>971745.55</v>
      </c>
      <c r="BO319" s="184">
        <v>201790</v>
      </c>
      <c r="BP319" s="184">
        <v>998794</v>
      </c>
      <c r="BQ319" s="184">
        <v>397470</v>
      </c>
      <c r="BR319" s="184">
        <v>196020</v>
      </c>
      <c r="BS319" s="186">
        <v>13069980</v>
      </c>
      <c r="BT319" s="184">
        <v>254605</v>
      </c>
      <c r="BU319" s="184">
        <v>456535</v>
      </c>
      <c r="BV319" s="184">
        <v>1213587.5</v>
      </c>
      <c r="BW319" s="184">
        <v>82459</v>
      </c>
      <c r="BX319" s="184">
        <v>212270.02</v>
      </c>
      <c r="BY319" s="184">
        <v>1155572.5</v>
      </c>
      <c r="BZ319" s="184">
        <v>297050</v>
      </c>
      <c r="CA319" s="184">
        <v>224925</v>
      </c>
      <c r="CB319" s="184"/>
      <c r="CC319" s="184">
        <v>309750</v>
      </c>
      <c r="CD319" s="184">
        <v>715160</v>
      </c>
      <c r="CE319" s="184">
        <v>649116.25</v>
      </c>
      <c r="CF319" s="184">
        <v>937673.75</v>
      </c>
      <c r="CG319" s="184">
        <v>91610</v>
      </c>
      <c r="CH319" s="184">
        <v>201180</v>
      </c>
      <c r="CI319" s="184">
        <v>322939</v>
      </c>
      <c r="CJ319" s="184">
        <v>418063.75</v>
      </c>
      <c r="CK319" s="184">
        <v>386860</v>
      </c>
      <c r="CL319" s="184">
        <v>231172.5</v>
      </c>
      <c r="CM319" s="184">
        <v>132012.5</v>
      </c>
    </row>
    <row r="320" spans="1:91" ht="24.6">
      <c r="A320" s="120">
        <v>22</v>
      </c>
      <c r="B320" s="220" t="s">
        <v>1033</v>
      </c>
      <c r="C320" s="126" t="s">
        <v>600</v>
      </c>
      <c r="D320" s="184">
        <v>678806.5</v>
      </c>
      <c r="E320" s="184"/>
      <c r="F320" s="184"/>
      <c r="G320" s="184"/>
      <c r="H320" s="184"/>
      <c r="I320" s="184"/>
      <c r="J320" s="184"/>
      <c r="K320" s="184"/>
      <c r="L320" s="184"/>
      <c r="M320" s="184"/>
      <c r="N320" s="184">
        <v>76520</v>
      </c>
      <c r="O320" s="184"/>
      <c r="P320" s="184">
        <v>943079</v>
      </c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>
        <v>95515</v>
      </c>
      <c r="AF320" s="184"/>
      <c r="AG320" s="184"/>
      <c r="AH320" s="184"/>
      <c r="AI320" s="184"/>
      <c r="AJ320" s="184"/>
      <c r="AK320" s="184"/>
      <c r="AL320" s="184">
        <v>20115232.16</v>
      </c>
      <c r="AM320" s="184"/>
      <c r="AN320" s="184"/>
      <c r="AO320" s="184">
        <v>188050</v>
      </c>
      <c r="AP320" s="184"/>
      <c r="AQ320" s="184"/>
      <c r="AR320" s="184"/>
      <c r="AS320" s="184">
        <v>327056.57</v>
      </c>
      <c r="AT320" s="184">
        <v>76560</v>
      </c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>
        <v>2610202.25</v>
      </c>
      <c r="BI320" s="184"/>
      <c r="BJ320" s="184"/>
      <c r="BK320" s="184"/>
      <c r="BL320" s="184"/>
      <c r="BM320" s="184">
        <v>109160</v>
      </c>
      <c r="BN320" s="184"/>
      <c r="BO320" s="184"/>
      <c r="BP320" s="184"/>
      <c r="BQ320" s="184"/>
      <c r="BR320" s="184"/>
      <c r="BS320" s="184">
        <v>18442846.84</v>
      </c>
      <c r="BT320" s="184"/>
      <c r="BU320" s="184"/>
      <c r="BV320" s="184"/>
      <c r="BW320" s="184"/>
      <c r="BX320" s="184"/>
      <c r="BY320" s="184"/>
      <c r="BZ320" s="184"/>
      <c r="CA320" s="184"/>
      <c r="CB320" s="184"/>
      <c r="CC320" s="184"/>
      <c r="CD320" s="184"/>
      <c r="CE320" s="184"/>
      <c r="CF320" s="184"/>
      <c r="CG320" s="184"/>
      <c r="CH320" s="184"/>
      <c r="CI320" s="184"/>
      <c r="CJ320" s="184"/>
      <c r="CK320" s="184"/>
      <c r="CL320" s="184"/>
      <c r="CM320" s="184"/>
    </row>
    <row r="321" spans="1:91" ht="49.2">
      <c r="A321" s="120">
        <v>22</v>
      </c>
      <c r="B321" s="220" t="s">
        <v>1034</v>
      </c>
      <c r="C321" s="126" t="s">
        <v>601</v>
      </c>
      <c r="D321" s="184">
        <v>44000</v>
      </c>
      <c r="E321" s="184"/>
      <c r="F321" s="184"/>
      <c r="G321" s="184"/>
      <c r="H321" s="184">
        <v>3900</v>
      </c>
      <c r="I321" s="184"/>
      <c r="J321" s="184"/>
      <c r="K321" s="184"/>
      <c r="L321" s="184">
        <v>6000</v>
      </c>
      <c r="M321" s="184"/>
      <c r="N321" s="184"/>
      <c r="O321" s="184"/>
      <c r="P321" s="184"/>
      <c r="Q321" s="184"/>
      <c r="R321" s="184"/>
      <c r="S321" s="184"/>
      <c r="T321" s="184"/>
      <c r="U321" s="184"/>
      <c r="V321" s="184"/>
      <c r="W321" s="184"/>
      <c r="X321" s="184">
        <v>32925</v>
      </c>
      <c r="Y321" s="184"/>
      <c r="Z321" s="184"/>
      <c r="AA321" s="184"/>
      <c r="AB321" s="184"/>
      <c r="AC321" s="184"/>
      <c r="AD321" s="184"/>
      <c r="AE321" s="184"/>
      <c r="AF321" s="184"/>
      <c r="AG321" s="184"/>
      <c r="AH321" s="184"/>
      <c r="AI321" s="184"/>
      <c r="AJ321" s="184"/>
      <c r="AK321" s="184"/>
      <c r="AL321" s="184">
        <v>120975</v>
      </c>
      <c r="AM321" s="184"/>
      <c r="AN321" s="184"/>
      <c r="AO321" s="184">
        <v>6900</v>
      </c>
      <c r="AP321" s="184"/>
      <c r="AQ321" s="184"/>
      <c r="AR321" s="184">
        <v>1200</v>
      </c>
      <c r="AS321" s="184">
        <v>9450</v>
      </c>
      <c r="AT321" s="184">
        <v>2400</v>
      </c>
      <c r="AU321" s="184">
        <v>6600</v>
      </c>
      <c r="AV321" s="184"/>
      <c r="AW321" s="184"/>
      <c r="AX321" s="184">
        <v>2400</v>
      </c>
      <c r="AY321" s="184">
        <v>2400</v>
      </c>
      <c r="AZ321" s="184"/>
      <c r="BA321" s="184"/>
      <c r="BB321" s="184"/>
      <c r="BC321" s="184">
        <v>6000</v>
      </c>
      <c r="BD321" s="184">
        <v>11200</v>
      </c>
      <c r="BE321" s="184"/>
      <c r="BF321" s="184">
        <v>6000</v>
      </c>
      <c r="BG321" s="184"/>
      <c r="BH321" s="184"/>
      <c r="BI321" s="184">
        <v>5550</v>
      </c>
      <c r="BJ321" s="184"/>
      <c r="BK321" s="184"/>
      <c r="BL321" s="184">
        <v>3900</v>
      </c>
      <c r="BM321" s="184"/>
      <c r="BN321" s="184">
        <v>7050</v>
      </c>
      <c r="BO321" s="184">
        <v>6750</v>
      </c>
      <c r="BP321" s="184"/>
      <c r="BQ321" s="184">
        <v>12600</v>
      </c>
      <c r="BR321" s="184"/>
      <c r="BS321" s="186">
        <v>105750</v>
      </c>
      <c r="BT321" s="186"/>
      <c r="BU321" s="184"/>
      <c r="BV321" s="186"/>
      <c r="BW321" s="184"/>
      <c r="BX321" s="186"/>
      <c r="BY321" s="186"/>
      <c r="BZ321" s="186"/>
      <c r="CA321" s="186"/>
      <c r="CB321" s="186"/>
      <c r="CC321" s="186"/>
      <c r="CD321" s="186"/>
      <c r="CE321" s="186"/>
      <c r="CF321" s="186"/>
      <c r="CG321" s="186"/>
      <c r="CH321" s="184">
        <v>1200</v>
      </c>
      <c r="CI321" s="186"/>
      <c r="CJ321" s="184"/>
      <c r="CK321" s="186"/>
      <c r="CL321" s="186"/>
      <c r="CM321" s="186"/>
    </row>
    <row r="322" spans="1:91" ht="49.2">
      <c r="A322" s="120">
        <v>22</v>
      </c>
      <c r="B322" s="220" t="s">
        <v>1035</v>
      </c>
      <c r="C322" s="126" t="s">
        <v>602</v>
      </c>
      <c r="D322" s="184"/>
      <c r="E322" s="184">
        <v>9600</v>
      </c>
      <c r="F322" s="184"/>
      <c r="G322" s="184"/>
      <c r="H322" s="184"/>
      <c r="I322" s="184">
        <v>40200</v>
      </c>
      <c r="J322" s="184">
        <v>20800</v>
      </c>
      <c r="K322" s="184">
        <v>15750</v>
      </c>
      <c r="L322" s="184">
        <v>7200</v>
      </c>
      <c r="M322" s="184"/>
      <c r="N322" s="184"/>
      <c r="O322" s="184">
        <v>4800</v>
      </c>
      <c r="P322" s="184">
        <v>40800</v>
      </c>
      <c r="Q322" s="184"/>
      <c r="R322" s="184">
        <v>4650</v>
      </c>
      <c r="S322" s="184">
        <v>18750</v>
      </c>
      <c r="T322" s="184">
        <v>2400</v>
      </c>
      <c r="U322" s="184"/>
      <c r="V322" s="184"/>
      <c r="W322" s="184"/>
      <c r="X322" s="184"/>
      <c r="Y322" s="184">
        <v>750</v>
      </c>
      <c r="Z322" s="184"/>
      <c r="AA322" s="184">
        <v>21150</v>
      </c>
      <c r="AB322" s="184"/>
      <c r="AC322" s="184"/>
      <c r="AD322" s="184">
        <v>1950</v>
      </c>
      <c r="AE322" s="184"/>
      <c r="AF322" s="184">
        <v>1200</v>
      </c>
      <c r="AG322" s="184"/>
      <c r="AH322" s="184"/>
      <c r="AI322" s="184"/>
      <c r="AJ322" s="184">
        <v>8400</v>
      </c>
      <c r="AK322" s="184">
        <v>1950</v>
      </c>
      <c r="AL322" s="184">
        <v>52600</v>
      </c>
      <c r="AM322" s="184"/>
      <c r="AN322" s="184">
        <v>1200</v>
      </c>
      <c r="AO322" s="184">
        <v>4950</v>
      </c>
      <c r="AP322" s="184"/>
      <c r="AQ322" s="184"/>
      <c r="AR322" s="184">
        <v>3150</v>
      </c>
      <c r="AS322" s="184">
        <v>51900</v>
      </c>
      <c r="AT322" s="184">
        <v>1200</v>
      </c>
      <c r="AU322" s="184"/>
      <c r="AV322" s="184">
        <v>20250</v>
      </c>
      <c r="AW322" s="184"/>
      <c r="AX322" s="184"/>
      <c r="AY322" s="184">
        <v>2400</v>
      </c>
      <c r="AZ322" s="184"/>
      <c r="BA322" s="184">
        <v>9600</v>
      </c>
      <c r="BB322" s="184"/>
      <c r="BC322" s="184"/>
      <c r="BD322" s="184"/>
      <c r="BE322" s="184"/>
      <c r="BF322" s="184">
        <v>9150</v>
      </c>
      <c r="BG322" s="184">
        <v>9600</v>
      </c>
      <c r="BH322" s="184"/>
      <c r="BI322" s="184"/>
      <c r="BJ322" s="184"/>
      <c r="BK322" s="184">
        <v>10200</v>
      </c>
      <c r="BL322" s="184"/>
      <c r="BM322" s="184"/>
      <c r="BN322" s="184">
        <v>42300</v>
      </c>
      <c r="BO322" s="184"/>
      <c r="BP322" s="184">
        <v>13950</v>
      </c>
      <c r="BQ322" s="184">
        <v>2700</v>
      </c>
      <c r="BR322" s="184">
        <v>17100</v>
      </c>
      <c r="BS322" s="186"/>
      <c r="BT322" s="184">
        <v>8400</v>
      </c>
      <c r="BU322" s="184">
        <v>15150</v>
      </c>
      <c r="BV322" s="184">
        <v>3000</v>
      </c>
      <c r="BW322" s="184"/>
      <c r="BX322" s="184"/>
      <c r="BY322" s="184">
        <v>22560</v>
      </c>
      <c r="BZ322" s="184"/>
      <c r="CA322" s="184">
        <v>7800</v>
      </c>
      <c r="CB322" s="184">
        <v>2700</v>
      </c>
      <c r="CC322" s="184"/>
      <c r="CD322" s="184">
        <v>22500</v>
      </c>
      <c r="CE322" s="184"/>
      <c r="CF322" s="184"/>
      <c r="CG322" s="184"/>
      <c r="CH322" s="184">
        <v>1500</v>
      </c>
      <c r="CI322" s="184"/>
      <c r="CJ322" s="184"/>
      <c r="CK322" s="184"/>
      <c r="CL322" s="184"/>
      <c r="CM322" s="186">
        <v>3600</v>
      </c>
    </row>
    <row r="323" spans="1:91" ht="24.6">
      <c r="A323" s="120">
        <v>22</v>
      </c>
      <c r="B323" s="220" t="s">
        <v>1036</v>
      </c>
      <c r="C323" s="126" t="s">
        <v>603</v>
      </c>
      <c r="D323" s="184">
        <v>80000</v>
      </c>
      <c r="E323" s="184">
        <v>92325</v>
      </c>
      <c r="F323" s="184">
        <v>15000</v>
      </c>
      <c r="G323" s="184">
        <v>15000</v>
      </c>
      <c r="H323" s="184"/>
      <c r="I323" s="184"/>
      <c r="J323" s="184"/>
      <c r="K323" s="184">
        <v>60000</v>
      </c>
      <c r="L323" s="184">
        <v>10000</v>
      </c>
      <c r="M323" s="184">
        <v>105000</v>
      </c>
      <c r="N323" s="184">
        <v>30000</v>
      </c>
      <c r="O323" s="184"/>
      <c r="P323" s="184">
        <v>100000</v>
      </c>
      <c r="Q323" s="184">
        <v>70000</v>
      </c>
      <c r="R323" s="184">
        <v>30000</v>
      </c>
      <c r="S323" s="184">
        <v>85000</v>
      </c>
      <c r="T323" s="184">
        <v>15000</v>
      </c>
      <c r="U323" s="184"/>
      <c r="V323" s="184">
        <v>45000</v>
      </c>
      <c r="W323" s="184"/>
      <c r="X323" s="184">
        <v>990000</v>
      </c>
      <c r="Y323" s="184">
        <v>15000</v>
      </c>
      <c r="Z323" s="184">
        <v>30000</v>
      </c>
      <c r="AA323" s="184">
        <v>30000</v>
      </c>
      <c r="AB323" s="184">
        <v>15000</v>
      </c>
      <c r="AC323" s="184">
        <v>25000</v>
      </c>
      <c r="AD323" s="184">
        <v>30000</v>
      </c>
      <c r="AE323" s="184">
        <v>135000</v>
      </c>
      <c r="AF323" s="184">
        <v>15000</v>
      </c>
      <c r="AG323" s="184">
        <v>30000</v>
      </c>
      <c r="AH323" s="184">
        <v>15000</v>
      </c>
      <c r="AI323" s="184">
        <v>30000</v>
      </c>
      <c r="AJ323" s="184">
        <v>25000</v>
      </c>
      <c r="AK323" s="184">
        <v>15000</v>
      </c>
      <c r="AL323" s="184">
        <v>140000</v>
      </c>
      <c r="AM323" s="184">
        <v>30000</v>
      </c>
      <c r="AN323" s="184">
        <v>10000</v>
      </c>
      <c r="AO323" s="184">
        <v>15000</v>
      </c>
      <c r="AP323" s="184">
        <v>15000</v>
      </c>
      <c r="AQ323" s="184">
        <v>10000</v>
      </c>
      <c r="AR323" s="184">
        <v>15000</v>
      </c>
      <c r="AS323" s="184">
        <v>145000</v>
      </c>
      <c r="AT323" s="184">
        <v>23120</v>
      </c>
      <c r="AU323" s="184"/>
      <c r="AV323" s="184">
        <v>15000</v>
      </c>
      <c r="AW323" s="184">
        <v>15000</v>
      </c>
      <c r="AX323" s="184">
        <v>15000</v>
      </c>
      <c r="AY323" s="184">
        <v>15000</v>
      </c>
      <c r="AZ323" s="184">
        <v>30000</v>
      </c>
      <c r="BA323" s="184">
        <v>30000</v>
      </c>
      <c r="BB323" s="184"/>
      <c r="BC323" s="184"/>
      <c r="BD323" s="184">
        <v>30000</v>
      </c>
      <c r="BE323" s="184"/>
      <c r="BF323" s="184"/>
      <c r="BG323" s="184"/>
      <c r="BH323" s="184"/>
      <c r="BI323" s="184"/>
      <c r="BJ323" s="184"/>
      <c r="BK323" s="184"/>
      <c r="BL323" s="184"/>
      <c r="BM323" s="184">
        <v>120000</v>
      </c>
      <c r="BN323" s="184"/>
      <c r="BO323" s="184"/>
      <c r="BP323" s="184"/>
      <c r="BQ323" s="184">
        <v>15000</v>
      </c>
      <c r="BR323" s="184"/>
      <c r="BS323" s="186">
        <v>660000</v>
      </c>
      <c r="BT323" s="184"/>
      <c r="BU323" s="184"/>
      <c r="BV323" s="184"/>
      <c r="BW323" s="184"/>
      <c r="BX323" s="184"/>
      <c r="BY323" s="184">
        <v>75000</v>
      </c>
      <c r="BZ323" s="184">
        <v>2400</v>
      </c>
      <c r="CA323" s="184"/>
      <c r="CB323" s="184"/>
      <c r="CC323" s="184">
        <v>10000</v>
      </c>
      <c r="CD323" s="184">
        <v>30000</v>
      </c>
      <c r="CE323" s="184"/>
      <c r="CF323" s="184"/>
      <c r="CG323" s="184"/>
      <c r="CH323" s="184"/>
      <c r="CI323" s="184"/>
      <c r="CJ323" s="184"/>
      <c r="CK323" s="184"/>
      <c r="CL323" s="184"/>
      <c r="CM323" s="184"/>
    </row>
    <row r="324" spans="1:91" ht="49.2">
      <c r="A324" s="120">
        <v>22</v>
      </c>
      <c r="B324" s="220" t="s">
        <v>1037</v>
      </c>
      <c r="C324" s="126" t="s">
        <v>604</v>
      </c>
      <c r="D324" s="184"/>
      <c r="E324" s="184">
        <v>85925</v>
      </c>
      <c r="F324" s="184">
        <v>171435</v>
      </c>
      <c r="G324" s="184">
        <v>142290</v>
      </c>
      <c r="H324" s="184">
        <v>40000</v>
      </c>
      <c r="I324" s="184"/>
      <c r="J324" s="184">
        <v>790252.5</v>
      </c>
      <c r="K324" s="184">
        <v>347521.5</v>
      </c>
      <c r="L324" s="184"/>
      <c r="M324" s="184">
        <v>291155</v>
      </c>
      <c r="N324" s="184"/>
      <c r="O324" s="184">
        <v>15000</v>
      </c>
      <c r="P324" s="184">
        <v>69415</v>
      </c>
      <c r="Q324" s="184">
        <v>121350</v>
      </c>
      <c r="R324" s="184"/>
      <c r="S324" s="184"/>
      <c r="T324" s="184">
        <v>61735</v>
      </c>
      <c r="U324" s="184"/>
      <c r="V324" s="184"/>
      <c r="W324" s="184"/>
      <c r="X324" s="184"/>
      <c r="Y324" s="184">
        <v>137130</v>
      </c>
      <c r="Z324" s="184">
        <v>129532.5</v>
      </c>
      <c r="AA324" s="184">
        <v>175770</v>
      </c>
      <c r="AB324" s="184">
        <v>123200</v>
      </c>
      <c r="AC324" s="184">
        <v>97650</v>
      </c>
      <c r="AD324" s="184"/>
      <c r="AE324" s="184">
        <v>153125</v>
      </c>
      <c r="AF324" s="184">
        <v>265685</v>
      </c>
      <c r="AG324" s="184">
        <v>212937.5</v>
      </c>
      <c r="AH324" s="184">
        <v>339242.5</v>
      </c>
      <c r="AI324" s="184">
        <v>57816</v>
      </c>
      <c r="AJ324" s="184">
        <v>153825</v>
      </c>
      <c r="AK324" s="184">
        <v>137760</v>
      </c>
      <c r="AL324" s="184"/>
      <c r="AM324" s="184">
        <v>113130</v>
      </c>
      <c r="AN324" s="184">
        <v>71970</v>
      </c>
      <c r="AO324" s="184"/>
      <c r="AP324" s="184">
        <v>172870</v>
      </c>
      <c r="AQ324" s="184">
        <v>90060</v>
      </c>
      <c r="AR324" s="184">
        <v>81060</v>
      </c>
      <c r="AS324" s="184"/>
      <c r="AT324" s="184">
        <v>116945</v>
      </c>
      <c r="AU324" s="184"/>
      <c r="AV324" s="184">
        <v>109700</v>
      </c>
      <c r="AW324" s="184">
        <v>141850</v>
      </c>
      <c r="AX324" s="184"/>
      <c r="AY324" s="184"/>
      <c r="AZ324" s="184">
        <v>131945</v>
      </c>
      <c r="BA324" s="184">
        <v>49420</v>
      </c>
      <c r="BB324" s="184">
        <v>240520</v>
      </c>
      <c r="BC324" s="184">
        <v>62110</v>
      </c>
      <c r="BD324" s="184">
        <v>276235</v>
      </c>
      <c r="BE324" s="184">
        <v>82928</v>
      </c>
      <c r="BF324" s="184">
        <v>120000</v>
      </c>
      <c r="BG324" s="184"/>
      <c r="BH324" s="184">
        <v>12950</v>
      </c>
      <c r="BI324" s="184"/>
      <c r="BJ324" s="184"/>
      <c r="BK324" s="184"/>
      <c r="BL324" s="184"/>
      <c r="BM324" s="184"/>
      <c r="BN324" s="184"/>
      <c r="BO324" s="184"/>
      <c r="BP324" s="184">
        <v>63000</v>
      </c>
      <c r="BQ324" s="184">
        <v>38360</v>
      </c>
      <c r="BR324" s="184"/>
      <c r="BS324" s="186"/>
      <c r="BT324" s="186">
        <v>28008.75</v>
      </c>
      <c r="BU324" s="184"/>
      <c r="BV324" s="184">
        <v>30875</v>
      </c>
      <c r="BW324" s="186"/>
      <c r="BX324" s="184"/>
      <c r="BY324" s="184"/>
      <c r="BZ324" s="186">
        <v>8088.75</v>
      </c>
      <c r="CA324" s="184">
        <v>197775</v>
      </c>
      <c r="CB324" s="184">
        <v>202140</v>
      </c>
      <c r="CC324" s="184">
        <v>450942.5</v>
      </c>
      <c r="CD324" s="184"/>
      <c r="CE324" s="184">
        <v>144420</v>
      </c>
      <c r="CF324" s="184">
        <v>76785</v>
      </c>
      <c r="CG324" s="184">
        <v>93101.25</v>
      </c>
      <c r="CH324" s="184">
        <v>136720</v>
      </c>
      <c r="CI324" s="184"/>
      <c r="CJ324" s="184"/>
      <c r="CK324" s="184">
        <v>238230</v>
      </c>
      <c r="CL324" s="184"/>
      <c r="CM324" s="184"/>
    </row>
    <row r="325" spans="1:91" ht="49.2">
      <c r="A325" s="120">
        <v>22</v>
      </c>
      <c r="B325" s="220" t="s">
        <v>1038</v>
      </c>
      <c r="C325" s="126" t="s">
        <v>605</v>
      </c>
      <c r="D325" s="184"/>
      <c r="E325" s="184"/>
      <c r="F325" s="184"/>
      <c r="G325" s="184">
        <v>554300</v>
      </c>
      <c r="H325" s="184">
        <v>669600</v>
      </c>
      <c r="I325" s="184"/>
      <c r="J325" s="184">
        <v>2436779</v>
      </c>
      <c r="K325" s="184">
        <v>1602600</v>
      </c>
      <c r="L325" s="184">
        <v>860400</v>
      </c>
      <c r="M325" s="184"/>
      <c r="N325" s="184">
        <v>1282900</v>
      </c>
      <c r="O325" s="184">
        <v>306400</v>
      </c>
      <c r="P325" s="184">
        <v>1949600</v>
      </c>
      <c r="Q325" s="184">
        <v>419900</v>
      </c>
      <c r="R325" s="184">
        <v>1036400</v>
      </c>
      <c r="S325" s="184"/>
      <c r="T325" s="184"/>
      <c r="U325" s="184">
        <v>1020700</v>
      </c>
      <c r="V325" s="184">
        <v>357600</v>
      </c>
      <c r="W325" s="184"/>
      <c r="X325" s="184"/>
      <c r="Y325" s="184"/>
      <c r="Z325" s="184"/>
      <c r="AA325" s="184">
        <v>442300</v>
      </c>
      <c r="AB325" s="184">
        <v>397100</v>
      </c>
      <c r="AC325" s="184">
        <v>323500</v>
      </c>
      <c r="AD325" s="184"/>
      <c r="AE325" s="184">
        <v>1014600</v>
      </c>
      <c r="AF325" s="184"/>
      <c r="AG325" s="184"/>
      <c r="AH325" s="184"/>
      <c r="AI325" s="184">
        <v>900200</v>
      </c>
      <c r="AJ325" s="184">
        <v>285800</v>
      </c>
      <c r="AK325" s="184">
        <v>271500</v>
      </c>
      <c r="AL325" s="184"/>
      <c r="AM325" s="184">
        <v>489014</v>
      </c>
      <c r="AN325" s="184">
        <v>364329</v>
      </c>
      <c r="AO325" s="184">
        <v>1335887</v>
      </c>
      <c r="AP325" s="184">
        <v>880211</v>
      </c>
      <c r="AQ325" s="184">
        <v>550000</v>
      </c>
      <c r="AR325" s="184">
        <v>259429</v>
      </c>
      <c r="AS325" s="184">
        <v>1473961</v>
      </c>
      <c r="AT325" s="184">
        <v>127224</v>
      </c>
      <c r="AU325" s="184"/>
      <c r="AV325" s="184">
        <v>764300</v>
      </c>
      <c r="AW325" s="184"/>
      <c r="AX325" s="184">
        <v>324863</v>
      </c>
      <c r="AY325" s="184">
        <v>443834</v>
      </c>
      <c r="AZ325" s="184">
        <v>451300</v>
      </c>
      <c r="BA325" s="184"/>
      <c r="BB325" s="184">
        <v>1695575</v>
      </c>
      <c r="BC325" s="184">
        <v>465806</v>
      </c>
      <c r="BD325" s="184"/>
      <c r="BE325" s="184"/>
      <c r="BF325" s="184"/>
      <c r="BG325" s="184"/>
      <c r="BH325" s="184">
        <v>1838000</v>
      </c>
      <c r="BI325" s="184"/>
      <c r="BJ325" s="184">
        <v>256900</v>
      </c>
      <c r="BK325" s="184">
        <v>502900</v>
      </c>
      <c r="BL325" s="184"/>
      <c r="BM325" s="184"/>
      <c r="BN325" s="184">
        <v>665300</v>
      </c>
      <c r="BO325" s="184">
        <v>539800</v>
      </c>
      <c r="BP325" s="184">
        <v>993700</v>
      </c>
      <c r="BQ325" s="184">
        <v>758400</v>
      </c>
      <c r="BR325" s="184">
        <v>355969</v>
      </c>
      <c r="BS325" s="184"/>
      <c r="BT325" s="184">
        <v>512600</v>
      </c>
      <c r="BU325" s="184">
        <v>551700</v>
      </c>
      <c r="BV325" s="184">
        <v>2014451</v>
      </c>
      <c r="BW325" s="184"/>
      <c r="BX325" s="184"/>
      <c r="BY325" s="184">
        <v>1212800</v>
      </c>
      <c r="BZ325" s="184">
        <v>337531</v>
      </c>
      <c r="CA325" s="184">
        <v>406900</v>
      </c>
      <c r="CB325" s="184">
        <v>352500</v>
      </c>
      <c r="CC325" s="184"/>
      <c r="CD325" s="184">
        <v>980400</v>
      </c>
      <c r="CE325" s="184">
        <v>739956</v>
      </c>
      <c r="CF325" s="184">
        <v>830400</v>
      </c>
      <c r="CG325" s="184">
        <v>321992</v>
      </c>
      <c r="CH325" s="184"/>
      <c r="CI325" s="184">
        <v>494200</v>
      </c>
      <c r="CJ325" s="184">
        <v>337200</v>
      </c>
      <c r="CK325" s="184">
        <v>1104500</v>
      </c>
      <c r="CL325" s="184">
        <v>1800</v>
      </c>
      <c r="CM325" s="184">
        <v>268900</v>
      </c>
    </row>
    <row r="326" spans="1:91" ht="49.2">
      <c r="A326" s="120">
        <v>22</v>
      </c>
      <c r="B326" s="220" t="s">
        <v>1039</v>
      </c>
      <c r="C326" s="126" t="s">
        <v>606</v>
      </c>
      <c r="D326" s="184"/>
      <c r="E326" s="184"/>
      <c r="F326" s="184"/>
      <c r="G326" s="184"/>
      <c r="H326" s="184"/>
      <c r="I326" s="184"/>
      <c r="J326" s="184">
        <v>38400</v>
      </c>
      <c r="K326" s="184"/>
      <c r="L326" s="184">
        <v>48100</v>
      </c>
      <c r="M326" s="184"/>
      <c r="N326" s="184">
        <v>42700</v>
      </c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>
        <v>19800</v>
      </c>
      <c r="AT326" s="184"/>
      <c r="AU326" s="184"/>
      <c r="AV326" s="184"/>
      <c r="AW326" s="184"/>
      <c r="AX326" s="184"/>
      <c r="AY326" s="184"/>
      <c r="AZ326" s="184"/>
      <c r="BA326" s="184"/>
      <c r="BB326" s="184">
        <v>59000</v>
      </c>
      <c r="BC326" s="184"/>
      <c r="BD326" s="184"/>
      <c r="BE326" s="184"/>
      <c r="BF326" s="184"/>
      <c r="BG326" s="184"/>
      <c r="BH326" s="184"/>
      <c r="BI326" s="184"/>
      <c r="BJ326" s="184"/>
      <c r="BK326" s="184"/>
      <c r="BL326" s="184"/>
      <c r="BM326" s="184"/>
      <c r="BN326" s="184"/>
      <c r="BO326" s="184"/>
      <c r="BP326" s="184"/>
      <c r="BQ326" s="184"/>
      <c r="BR326" s="184"/>
      <c r="BS326" s="184"/>
      <c r="BT326" s="184"/>
      <c r="BU326" s="184"/>
      <c r="BV326" s="184"/>
      <c r="BW326" s="184"/>
      <c r="BX326" s="184"/>
      <c r="BY326" s="184"/>
      <c r="BZ326" s="184"/>
      <c r="CA326" s="184"/>
      <c r="CB326" s="184"/>
      <c r="CC326" s="184"/>
      <c r="CD326" s="184"/>
      <c r="CE326" s="184"/>
      <c r="CF326" s="184"/>
      <c r="CG326" s="184"/>
      <c r="CH326" s="184"/>
      <c r="CI326" s="184"/>
      <c r="CJ326" s="184"/>
      <c r="CK326" s="184"/>
      <c r="CL326" s="184"/>
      <c r="CM326" s="184"/>
    </row>
    <row r="327" spans="1:91" ht="49.2">
      <c r="A327" s="120">
        <v>22</v>
      </c>
      <c r="B327" s="220" t="s">
        <v>1040</v>
      </c>
      <c r="C327" s="126" t="s">
        <v>607</v>
      </c>
      <c r="D327" s="184"/>
      <c r="E327" s="184">
        <v>757500</v>
      </c>
      <c r="F327" s="184">
        <v>682800</v>
      </c>
      <c r="G327" s="184">
        <v>1051500</v>
      </c>
      <c r="H327" s="184">
        <v>698830</v>
      </c>
      <c r="I327" s="184">
        <v>1987000</v>
      </c>
      <c r="J327" s="184">
        <v>32721</v>
      </c>
      <c r="K327" s="184">
        <v>1675300</v>
      </c>
      <c r="L327" s="184">
        <v>649100</v>
      </c>
      <c r="M327" s="184">
        <v>764317</v>
      </c>
      <c r="N327" s="184">
        <v>1897900</v>
      </c>
      <c r="O327" s="184">
        <v>484100</v>
      </c>
      <c r="P327" s="184">
        <v>3914800</v>
      </c>
      <c r="Q327" s="184">
        <v>1086000</v>
      </c>
      <c r="R327" s="184">
        <v>863900</v>
      </c>
      <c r="S327" s="184">
        <v>1679900</v>
      </c>
      <c r="T327" s="184">
        <v>717900</v>
      </c>
      <c r="U327" s="184">
        <v>744700</v>
      </c>
      <c r="V327" s="184">
        <v>665600</v>
      </c>
      <c r="W327" s="184">
        <v>456200</v>
      </c>
      <c r="X327" s="184"/>
      <c r="Y327" s="184">
        <v>1092400</v>
      </c>
      <c r="Z327" s="184">
        <v>2001800</v>
      </c>
      <c r="AA327" s="184">
        <v>1165700</v>
      </c>
      <c r="AB327" s="184">
        <v>903700</v>
      </c>
      <c r="AC327" s="184">
        <v>695500</v>
      </c>
      <c r="AD327" s="184">
        <v>1199400</v>
      </c>
      <c r="AE327" s="184">
        <v>3130800</v>
      </c>
      <c r="AF327" s="184">
        <v>868400</v>
      </c>
      <c r="AG327" s="184">
        <v>1637900</v>
      </c>
      <c r="AH327" s="184">
        <v>1860200</v>
      </c>
      <c r="AI327" s="184">
        <v>2571500</v>
      </c>
      <c r="AJ327" s="184">
        <v>773800</v>
      </c>
      <c r="AK327" s="184">
        <v>677500</v>
      </c>
      <c r="AL327" s="184"/>
      <c r="AM327" s="184">
        <v>952400</v>
      </c>
      <c r="AN327" s="184">
        <v>487571</v>
      </c>
      <c r="AO327" s="184">
        <v>2264213</v>
      </c>
      <c r="AP327" s="184">
        <v>1571189</v>
      </c>
      <c r="AQ327" s="184">
        <v>1558300</v>
      </c>
      <c r="AR327" s="184">
        <v>808671</v>
      </c>
      <c r="AS327" s="184">
        <v>1920600</v>
      </c>
      <c r="AT327" s="184">
        <v>970876</v>
      </c>
      <c r="AU327" s="184">
        <v>2432000</v>
      </c>
      <c r="AV327" s="184">
        <v>1641916</v>
      </c>
      <c r="AW327" s="184">
        <v>1284500</v>
      </c>
      <c r="AX327" s="184">
        <v>991200</v>
      </c>
      <c r="AY327" s="184">
        <v>2471300</v>
      </c>
      <c r="AZ327" s="184">
        <v>1256400</v>
      </c>
      <c r="BA327" s="184">
        <v>1137600</v>
      </c>
      <c r="BB327" s="184">
        <v>3504725</v>
      </c>
      <c r="BC327" s="184">
        <v>1022194</v>
      </c>
      <c r="BD327" s="184"/>
      <c r="BE327" s="184">
        <v>2910000</v>
      </c>
      <c r="BF327" s="184">
        <v>1313200</v>
      </c>
      <c r="BG327" s="184">
        <v>2011500</v>
      </c>
      <c r="BH327" s="184">
        <v>4864200</v>
      </c>
      <c r="BI327" s="184">
        <v>1263900</v>
      </c>
      <c r="BJ327" s="184">
        <v>588100</v>
      </c>
      <c r="BK327" s="184">
        <v>125300</v>
      </c>
      <c r="BL327" s="184">
        <v>752880</v>
      </c>
      <c r="BM327" s="184"/>
      <c r="BN327" s="184">
        <v>1552400</v>
      </c>
      <c r="BO327" s="184">
        <v>1239100</v>
      </c>
      <c r="BP327" s="184">
        <v>1826600</v>
      </c>
      <c r="BQ327" s="184">
        <v>1444600</v>
      </c>
      <c r="BR327" s="184">
        <v>978331</v>
      </c>
      <c r="BS327" s="184"/>
      <c r="BT327" s="184">
        <v>731800</v>
      </c>
      <c r="BU327" s="184">
        <v>70000</v>
      </c>
      <c r="BV327" s="184">
        <v>5565000</v>
      </c>
      <c r="BW327" s="184">
        <v>621300</v>
      </c>
      <c r="BX327" s="184">
        <v>1599200</v>
      </c>
      <c r="BY327" s="184">
        <v>2435200</v>
      </c>
      <c r="BZ327" s="184">
        <v>776169</v>
      </c>
      <c r="CA327" s="184">
        <v>807000</v>
      </c>
      <c r="CB327" s="184">
        <v>823300</v>
      </c>
      <c r="CC327" s="184">
        <v>289900</v>
      </c>
      <c r="CD327" s="184">
        <v>2672800</v>
      </c>
      <c r="CE327" s="184">
        <v>883544</v>
      </c>
      <c r="CF327" s="184">
        <v>1462700</v>
      </c>
      <c r="CG327" s="184">
        <v>770508</v>
      </c>
      <c r="CH327" s="184">
        <v>1215900</v>
      </c>
      <c r="CI327" s="184">
        <v>1171800</v>
      </c>
      <c r="CJ327" s="184">
        <v>674400</v>
      </c>
      <c r="CK327" s="184">
        <v>2192200</v>
      </c>
      <c r="CL327" s="184">
        <v>1081500</v>
      </c>
      <c r="CM327" s="184">
        <v>537800</v>
      </c>
    </row>
    <row r="328" spans="1:91" ht="49.2">
      <c r="A328" s="120">
        <v>22</v>
      </c>
      <c r="B328" s="220" t="s">
        <v>1041</v>
      </c>
      <c r="C328" s="126" t="s">
        <v>1272</v>
      </c>
      <c r="D328" s="184"/>
      <c r="E328" s="184">
        <v>166500</v>
      </c>
      <c r="F328" s="184">
        <v>323600</v>
      </c>
      <c r="G328" s="184">
        <v>76800</v>
      </c>
      <c r="H328" s="184">
        <v>61000</v>
      </c>
      <c r="I328" s="184">
        <v>300000</v>
      </c>
      <c r="J328" s="184">
        <v>16000</v>
      </c>
      <c r="K328" s="184">
        <v>17800</v>
      </c>
      <c r="L328" s="184">
        <v>96200</v>
      </c>
      <c r="M328" s="184">
        <v>89700</v>
      </c>
      <c r="N328" s="184">
        <v>43300</v>
      </c>
      <c r="O328" s="184">
        <v>21800</v>
      </c>
      <c r="P328" s="184"/>
      <c r="Q328" s="184"/>
      <c r="R328" s="184"/>
      <c r="S328" s="184"/>
      <c r="T328" s="184"/>
      <c r="U328" s="184"/>
      <c r="V328" s="184"/>
      <c r="W328" s="184"/>
      <c r="X328" s="184"/>
      <c r="Y328" s="184">
        <v>250000</v>
      </c>
      <c r="Z328" s="184">
        <v>460800</v>
      </c>
      <c r="AA328" s="184">
        <v>417000</v>
      </c>
      <c r="AB328" s="184">
        <v>319800</v>
      </c>
      <c r="AC328" s="184">
        <v>245100</v>
      </c>
      <c r="AD328" s="184">
        <v>69800</v>
      </c>
      <c r="AE328" s="184"/>
      <c r="AF328" s="184">
        <v>276000</v>
      </c>
      <c r="AG328" s="184">
        <v>354000</v>
      </c>
      <c r="AH328" s="184">
        <v>376200</v>
      </c>
      <c r="AI328" s="184">
        <v>93000</v>
      </c>
      <c r="AJ328" s="184">
        <v>295600</v>
      </c>
      <c r="AK328" s="184">
        <v>230300</v>
      </c>
      <c r="AL328" s="184"/>
      <c r="AM328" s="184">
        <v>355000</v>
      </c>
      <c r="AN328" s="184">
        <v>231800</v>
      </c>
      <c r="AO328" s="184"/>
      <c r="AP328" s="184"/>
      <c r="AQ328" s="184">
        <v>77200</v>
      </c>
      <c r="AR328" s="184">
        <v>85000</v>
      </c>
      <c r="AS328" s="184">
        <v>1243939</v>
      </c>
      <c r="AT328" s="184">
        <v>375700</v>
      </c>
      <c r="AU328" s="184">
        <v>392300</v>
      </c>
      <c r="AV328" s="184">
        <v>159700</v>
      </c>
      <c r="AW328" s="184">
        <v>329400</v>
      </c>
      <c r="AX328" s="184">
        <v>111600</v>
      </c>
      <c r="AY328" s="184"/>
      <c r="AZ328" s="184">
        <v>174600</v>
      </c>
      <c r="BA328" s="184"/>
      <c r="BB328" s="184">
        <v>113100</v>
      </c>
      <c r="BC328" s="184">
        <v>110900</v>
      </c>
      <c r="BD328" s="184"/>
      <c r="BE328" s="184">
        <v>84400</v>
      </c>
      <c r="BF328" s="184">
        <v>105700</v>
      </c>
      <c r="BG328" s="184"/>
      <c r="BH328" s="184"/>
      <c r="BI328" s="184">
        <v>197500</v>
      </c>
      <c r="BJ328" s="184"/>
      <c r="BK328" s="184"/>
      <c r="BL328" s="184"/>
      <c r="BM328" s="184"/>
      <c r="BN328" s="184">
        <v>60000</v>
      </c>
      <c r="BO328" s="184">
        <v>149700</v>
      </c>
      <c r="BP328" s="184">
        <v>635300</v>
      </c>
      <c r="BQ328" s="184">
        <v>468600</v>
      </c>
      <c r="BR328" s="184">
        <v>123400</v>
      </c>
      <c r="BS328" s="186"/>
      <c r="BT328" s="184">
        <v>330800</v>
      </c>
      <c r="BU328" s="184">
        <v>71000</v>
      </c>
      <c r="BV328" s="184">
        <v>1222400</v>
      </c>
      <c r="BW328" s="186">
        <v>136900</v>
      </c>
      <c r="BX328" s="184">
        <v>293000</v>
      </c>
      <c r="BY328" s="184">
        <v>697200</v>
      </c>
      <c r="BZ328" s="184">
        <v>282800</v>
      </c>
      <c r="CA328" s="184">
        <v>218100</v>
      </c>
      <c r="CB328" s="184">
        <v>236000</v>
      </c>
      <c r="CC328" s="184"/>
      <c r="CD328" s="184">
        <v>429900</v>
      </c>
      <c r="CE328" s="184">
        <v>511400</v>
      </c>
      <c r="CF328" s="184">
        <v>559000</v>
      </c>
      <c r="CG328" s="186">
        <v>160200</v>
      </c>
      <c r="CH328" s="184">
        <v>180100</v>
      </c>
      <c r="CI328" s="184">
        <v>182200</v>
      </c>
      <c r="CJ328" s="184">
        <v>204000</v>
      </c>
      <c r="CK328" s="184">
        <v>772600</v>
      </c>
      <c r="CL328" s="184">
        <v>147500</v>
      </c>
      <c r="CM328" s="184">
        <v>159400</v>
      </c>
    </row>
    <row r="329" spans="1:91" ht="49.2">
      <c r="A329" s="120">
        <v>22</v>
      </c>
      <c r="B329" s="220" t="s">
        <v>1042</v>
      </c>
      <c r="C329" s="126" t="s">
        <v>608</v>
      </c>
      <c r="D329" s="184">
        <v>2225255</v>
      </c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>
        <v>483950</v>
      </c>
      <c r="Y329" s="184"/>
      <c r="Z329" s="184"/>
      <c r="AA329" s="184"/>
      <c r="AB329" s="184"/>
      <c r="AC329" s="184"/>
      <c r="AD329" s="184"/>
      <c r="AE329" s="184"/>
      <c r="AF329" s="184"/>
      <c r="AG329" s="184"/>
      <c r="AH329" s="184"/>
      <c r="AI329" s="184"/>
      <c r="AJ329" s="184"/>
      <c r="AK329" s="184"/>
      <c r="AL329" s="184">
        <v>4938269.26</v>
      </c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/>
      <c r="BE329" s="184"/>
      <c r="BF329" s="184"/>
      <c r="BG329" s="184"/>
      <c r="BH329" s="184"/>
      <c r="BI329" s="184"/>
      <c r="BJ329" s="184"/>
      <c r="BK329" s="184"/>
      <c r="BL329" s="184"/>
      <c r="BM329" s="184">
        <v>1921028</v>
      </c>
      <c r="BN329" s="184"/>
      <c r="BO329" s="184"/>
      <c r="BP329" s="184"/>
      <c r="BQ329" s="184"/>
      <c r="BR329" s="184"/>
      <c r="BS329" s="184">
        <v>6585339</v>
      </c>
      <c r="BT329" s="184"/>
      <c r="BU329" s="184"/>
      <c r="BV329" s="184"/>
      <c r="BW329" s="184"/>
      <c r="BX329" s="184"/>
      <c r="BY329" s="184"/>
      <c r="BZ329" s="184"/>
      <c r="CA329" s="184"/>
      <c r="CB329" s="184"/>
      <c r="CC329" s="184"/>
      <c r="CD329" s="184"/>
      <c r="CE329" s="184"/>
      <c r="CF329" s="184"/>
      <c r="CG329" s="184"/>
      <c r="CH329" s="184"/>
      <c r="CI329" s="184"/>
      <c r="CJ329" s="184"/>
      <c r="CK329" s="184"/>
      <c r="CL329" s="184"/>
      <c r="CM329" s="184"/>
    </row>
    <row r="330" spans="1:91" ht="49.2">
      <c r="A330" s="120">
        <v>22</v>
      </c>
      <c r="B330" s="220" t="s">
        <v>1043</v>
      </c>
      <c r="C330" s="126" t="s">
        <v>609</v>
      </c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>
        <v>52900</v>
      </c>
      <c r="Q330" s="184"/>
      <c r="R330" s="184"/>
      <c r="S330" s="184"/>
      <c r="T330" s="184"/>
      <c r="U330" s="184"/>
      <c r="V330" s="184"/>
      <c r="W330" s="184"/>
      <c r="X330" s="184">
        <v>2584061</v>
      </c>
      <c r="Y330" s="184"/>
      <c r="Z330" s="184"/>
      <c r="AA330" s="184"/>
      <c r="AB330" s="184"/>
      <c r="AC330" s="184"/>
      <c r="AD330" s="184"/>
      <c r="AE330" s="184"/>
      <c r="AF330" s="184"/>
      <c r="AG330" s="184"/>
      <c r="AH330" s="184"/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  <c r="BI330" s="184"/>
      <c r="BJ330" s="184"/>
      <c r="BK330" s="184"/>
      <c r="BL330" s="184"/>
      <c r="BM330" s="184">
        <v>115000</v>
      </c>
      <c r="BN330" s="184"/>
      <c r="BO330" s="184"/>
      <c r="BP330" s="184"/>
      <c r="BQ330" s="184"/>
      <c r="BR330" s="184"/>
      <c r="BS330" s="184">
        <v>1229258</v>
      </c>
      <c r="BT330" s="184"/>
      <c r="BU330" s="184"/>
      <c r="BV330" s="184"/>
      <c r="BW330" s="184"/>
      <c r="BX330" s="184"/>
      <c r="BY330" s="184"/>
      <c r="BZ330" s="184"/>
      <c r="CA330" s="184"/>
      <c r="CB330" s="184"/>
      <c r="CC330" s="184"/>
      <c r="CD330" s="184"/>
      <c r="CE330" s="184"/>
      <c r="CF330" s="184"/>
      <c r="CG330" s="184"/>
      <c r="CH330" s="184"/>
      <c r="CI330" s="184"/>
      <c r="CJ330" s="184"/>
      <c r="CK330" s="184"/>
      <c r="CL330" s="184"/>
      <c r="CM330" s="184"/>
    </row>
    <row r="331" spans="1:91" ht="49.2">
      <c r="A331" s="120">
        <v>22</v>
      </c>
      <c r="B331" s="220" t="s">
        <v>1044</v>
      </c>
      <c r="C331" s="126" t="s">
        <v>610</v>
      </c>
      <c r="D331" s="184">
        <v>6732000</v>
      </c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>
        <v>268225.37</v>
      </c>
      <c r="Q331" s="184"/>
      <c r="R331" s="184">
        <v>10900</v>
      </c>
      <c r="S331" s="184"/>
      <c r="T331" s="184"/>
      <c r="U331" s="184"/>
      <c r="V331" s="184"/>
      <c r="W331" s="184"/>
      <c r="X331" s="184">
        <v>6466297</v>
      </c>
      <c r="Y331" s="184"/>
      <c r="Z331" s="184"/>
      <c r="AA331" s="184"/>
      <c r="AB331" s="184"/>
      <c r="AC331" s="184"/>
      <c r="AD331" s="184"/>
      <c r="AE331" s="184"/>
      <c r="AF331" s="184"/>
      <c r="AG331" s="184"/>
      <c r="AH331" s="184"/>
      <c r="AI331" s="184"/>
      <c r="AJ331" s="184"/>
      <c r="AK331" s="184"/>
      <c r="AL331" s="184">
        <v>10023833.32</v>
      </c>
      <c r="AM331" s="184"/>
      <c r="AN331" s="184"/>
      <c r="AO331" s="184"/>
      <c r="AP331" s="184">
        <v>193800</v>
      </c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>
        <v>7801089.8600000003</v>
      </c>
      <c r="BE331" s="184">
        <v>900000</v>
      </c>
      <c r="BF331" s="184"/>
      <c r="BG331" s="184"/>
      <c r="BH331" s="184">
        <v>3608054</v>
      </c>
      <c r="BI331" s="184"/>
      <c r="BJ331" s="184"/>
      <c r="BK331" s="184"/>
      <c r="BL331" s="184"/>
      <c r="BM331" s="184">
        <v>5329319</v>
      </c>
      <c r="BN331" s="184"/>
      <c r="BO331" s="184"/>
      <c r="BP331" s="184"/>
      <c r="BQ331" s="184"/>
      <c r="BR331" s="184"/>
      <c r="BS331" s="184">
        <v>24202934</v>
      </c>
      <c r="BT331" s="184"/>
      <c r="BU331" s="184"/>
      <c r="BV331" s="184"/>
      <c r="BW331" s="184"/>
      <c r="BX331" s="186"/>
      <c r="BY331" s="184">
        <v>656780</v>
      </c>
      <c r="BZ331" s="186"/>
      <c r="CA331" s="184"/>
      <c r="CB331" s="184"/>
      <c r="CC331" s="184"/>
      <c r="CD331" s="184"/>
      <c r="CE331" s="184"/>
      <c r="CF331" s="184"/>
      <c r="CG331" s="184"/>
      <c r="CH331" s="184"/>
      <c r="CI331" s="184"/>
      <c r="CJ331" s="184"/>
      <c r="CK331" s="184"/>
      <c r="CL331" s="186"/>
      <c r="CM331" s="184"/>
    </row>
    <row r="332" spans="1:91" ht="49.2">
      <c r="A332" s="120">
        <v>22</v>
      </c>
      <c r="B332" s="220" t="s">
        <v>1045</v>
      </c>
      <c r="C332" s="126" t="s">
        <v>611</v>
      </c>
      <c r="D332" s="184">
        <v>291000</v>
      </c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>
        <v>391292.11</v>
      </c>
      <c r="Q332" s="184">
        <v>176800</v>
      </c>
      <c r="R332" s="184">
        <v>81300</v>
      </c>
      <c r="S332" s="184">
        <v>141440.9</v>
      </c>
      <c r="T332" s="184">
        <v>103200</v>
      </c>
      <c r="U332" s="184">
        <v>178800</v>
      </c>
      <c r="V332" s="184">
        <v>110900</v>
      </c>
      <c r="W332" s="184">
        <v>70124.36</v>
      </c>
      <c r="X332" s="184">
        <v>813037</v>
      </c>
      <c r="Y332" s="184"/>
      <c r="Z332" s="184"/>
      <c r="AA332" s="184"/>
      <c r="AB332" s="184"/>
      <c r="AC332" s="184"/>
      <c r="AD332" s="184"/>
      <c r="AE332" s="184"/>
      <c r="AF332" s="184"/>
      <c r="AG332" s="184"/>
      <c r="AH332" s="184"/>
      <c r="AI332" s="184"/>
      <c r="AJ332" s="184"/>
      <c r="AK332" s="184"/>
      <c r="AL332" s="184"/>
      <c r="AM332" s="184"/>
      <c r="AN332" s="184"/>
      <c r="AO332" s="184"/>
      <c r="AP332" s="184">
        <v>831500</v>
      </c>
      <c r="AQ332" s="184"/>
      <c r="AR332" s="184"/>
      <c r="AS332" s="184"/>
      <c r="AT332" s="184">
        <v>1200</v>
      </c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>
        <v>2423810.14</v>
      </c>
      <c r="BE332" s="184"/>
      <c r="BF332" s="184"/>
      <c r="BG332" s="184"/>
      <c r="BH332" s="184">
        <v>201857</v>
      </c>
      <c r="BI332" s="184"/>
      <c r="BJ332" s="184"/>
      <c r="BK332" s="184">
        <v>221200</v>
      </c>
      <c r="BL332" s="184"/>
      <c r="BM332" s="184">
        <v>537565</v>
      </c>
      <c r="BN332" s="184"/>
      <c r="BO332" s="184"/>
      <c r="BP332" s="184"/>
      <c r="BQ332" s="184"/>
      <c r="BR332" s="184"/>
      <c r="BS332" s="186">
        <v>5143758</v>
      </c>
      <c r="BT332" s="184"/>
      <c r="BU332" s="186"/>
      <c r="BV332" s="184"/>
      <c r="BW332" s="184"/>
      <c r="BX332" s="186"/>
      <c r="BY332" s="186"/>
      <c r="BZ332" s="184"/>
      <c r="CA332" s="186"/>
      <c r="CB332" s="186"/>
      <c r="CC332" s="186">
        <v>4500</v>
      </c>
      <c r="CD332" s="186"/>
      <c r="CE332" s="186"/>
      <c r="CF332" s="186"/>
      <c r="CG332" s="186"/>
      <c r="CH332" s="186"/>
      <c r="CI332" s="186"/>
      <c r="CJ332" s="184"/>
      <c r="CK332" s="186"/>
      <c r="CL332" s="184"/>
      <c r="CM332" s="186"/>
    </row>
    <row r="333" spans="1:91" ht="24.6">
      <c r="A333" s="120">
        <v>22</v>
      </c>
      <c r="B333" s="220" t="s">
        <v>1046</v>
      </c>
      <c r="C333" s="126" t="s">
        <v>1273</v>
      </c>
      <c r="D333" s="184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/>
      <c r="AH333" s="184"/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  <c r="BI333" s="184"/>
      <c r="BJ333" s="184"/>
      <c r="BK333" s="184"/>
      <c r="BL333" s="184"/>
      <c r="BM333" s="184"/>
      <c r="BN333" s="184"/>
      <c r="BO333" s="184"/>
      <c r="BP333" s="184"/>
      <c r="BQ333" s="184"/>
      <c r="BR333" s="184"/>
      <c r="BS333" s="186"/>
      <c r="BT333" s="186"/>
      <c r="BU333" s="186"/>
      <c r="BV333" s="184"/>
      <c r="BW333" s="184"/>
      <c r="BX333" s="184"/>
      <c r="BY333" s="186"/>
      <c r="BZ333" s="184"/>
      <c r="CA333" s="186"/>
      <c r="CB333" s="186"/>
      <c r="CC333" s="186"/>
      <c r="CD333" s="184"/>
      <c r="CE333" s="184"/>
      <c r="CF333" s="186"/>
      <c r="CG333" s="186"/>
      <c r="CH333" s="186"/>
      <c r="CI333" s="186"/>
      <c r="CJ333" s="184"/>
      <c r="CK333" s="186"/>
      <c r="CL333" s="184"/>
      <c r="CM333" s="186"/>
    </row>
    <row r="334" spans="1:91" ht="24.6">
      <c r="A334" s="120">
        <v>22</v>
      </c>
      <c r="B334" s="220" t="s">
        <v>1047</v>
      </c>
      <c r="C334" s="126" t="s">
        <v>1274</v>
      </c>
      <c r="D334" s="184"/>
      <c r="E334" s="184"/>
      <c r="F334" s="184"/>
      <c r="G334" s="184"/>
      <c r="H334" s="184">
        <v>52400</v>
      </c>
      <c r="I334" s="184"/>
      <c r="J334" s="184"/>
      <c r="K334" s="184">
        <v>34200</v>
      </c>
      <c r="L334" s="184">
        <v>14700</v>
      </c>
      <c r="M334" s="184">
        <v>74880</v>
      </c>
      <c r="N334" s="184"/>
      <c r="O334" s="184"/>
      <c r="P334" s="184">
        <v>145100</v>
      </c>
      <c r="Q334" s="184">
        <v>98250</v>
      </c>
      <c r="R334" s="184"/>
      <c r="S334" s="184"/>
      <c r="T334" s="184"/>
      <c r="U334" s="184"/>
      <c r="V334" s="184"/>
      <c r="W334" s="184"/>
      <c r="X334" s="184">
        <v>1076505</v>
      </c>
      <c r="Y334" s="184">
        <v>3900</v>
      </c>
      <c r="Z334" s="184"/>
      <c r="AA334" s="184"/>
      <c r="AB334" s="184"/>
      <c r="AC334" s="184"/>
      <c r="AD334" s="184"/>
      <c r="AE334" s="184"/>
      <c r="AF334" s="184">
        <v>3150</v>
      </c>
      <c r="AG334" s="184"/>
      <c r="AH334" s="184"/>
      <c r="AI334" s="184"/>
      <c r="AJ334" s="184"/>
      <c r="AK334" s="184">
        <v>115572</v>
      </c>
      <c r="AL334" s="184">
        <v>8500</v>
      </c>
      <c r="AM334" s="184"/>
      <c r="AN334" s="184"/>
      <c r="AO334" s="184">
        <v>10240</v>
      </c>
      <c r="AP334" s="184"/>
      <c r="AQ334" s="184"/>
      <c r="AR334" s="184"/>
      <c r="AS334" s="184">
        <v>414950</v>
      </c>
      <c r="AT334" s="184"/>
      <c r="AU334" s="184"/>
      <c r="AV334" s="184"/>
      <c r="AW334" s="184"/>
      <c r="AX334" s="184"/>
      <c r="AY334" s="184"/>
      <c r="AZ334" s="184"/>
      <c r="BA334" s="184"/>
      <c r="BB334" s="184">
        <v>3900</v>
      </c>
      <c r="BC334" s="184"/>
      <c r="BD334" s="184"/>
      <c r="BE334" s="184"/>
      <c r="BF334" s="184"/>
      <c r="BG334" s="184"/>
      <c r="BH334" s="184"/>
      <c r="BI334" s="184"/>
      <c r="BJ334" s="184"/>
      <c r="BK334" s="184"/>
      <c r="BL334" s="184"/>
      <c r="BM334" s="184"/>
      <c r="BN334" s="184"/>
      <c r="BO334" s="184">
        <v>4200</v>
      </c>
      <c r="BP334" s="184"/>
      <c r="BQ334" s="184"/>
      <c r="BR334" s="184"/>
      <c r="BS334" s="186">
        <v>440931</v>
      </c>
      <c r="BT334" s="186">
        <v>3300</v>
      </c>
      <c r="BU334" s="186"/>
      <c r="BV334" s="186"/>
      <c r="BW334" s="186"/>
      <c r="BX334" s="186"/>
      <c r="BY334" s="186">
        <v>16500</v>
      </c>
      <c r="BZ334" s="186">
        <v>15700</v>
      </c>
      <c r="CA334" s="186">
        <v>10000</v>
      </c>
      <c r="CB334" s="186"/>
      <c r="CC334" s="184"/>
      <c r="CD334" s="186"/>
      <c r="CE334" s="186"/>
      <c r="CF334" s="186"/>
      <c r="CG334" s="186"/>
      <c r="CH334" s="186"/>
      <c r="CI334" s="186">
        <v>1800</v>
      </c>
      <c r="CJ334" s="184"/>
      <c r="CK334" s="184">
        <v>28430</v>
      </c>
      <c r="CL334" s="186"/>
      <c r="CM334" s="186">
        <v>3000</v>
      </c>
    </row>
    <row r="335" spans="1:91" ht="24.6">
      <c r="A335" s="120">
        <v>38</v>
      </c>
      <c r="B335" s="220" t="s">
        <v>1048</v>
      </c>
      <c r="C335" s="126" t="s">
        <v>1275</v>
      </c>
      <c r="D335" s="184">
        <v>462814.99</v>
      </c>
      <c r="E335" s="184">
        <v>35274.53</v>
      </c>
      <c r="F335" s="184"/>
      <c r="G335" s="184"/>
      <c r="H335" s="184">
        <v>21192.76</v>
      </c>
      <c r="I335" s="184">
        <v>6347.59</v>
      </c>
      <c r="J335" s="184">
        <v>11586.06</v>
      </c>
      <c r="K335" s="184">
        <v>4745.82</v>
      </c>
      <c r="L335" s="184">
        <v>84408.9</v>
      </c>
      <c r="M335" s="184"/>
      <c r="N335" s="184">
        <v>159576.81</v>
      </c>
      <c r="O335" s="184">
        <v>189543.51</v>
      </c>
      <c r="P335" s="184">
        <v>1433734.26</v>
      </c>
      <c r="Q335" s="184">
        <v>31290</v>
      </c>
      <c r="R335" s="184"/>
      <c r="S335" s="184">
        <v>210677.01</v>
      </c>
      <c r="T335" s="184">
        <v>5300</v>
      </c>
      <c r="U335" s="184">
        <v>81583.34</v>
      </c>
      <c r="V335" s="184"/>
      <c r="W335" s="184">
        <v>4100.01</v>
      </c>
      <c r="X335" s="184">
        <v>1139577.18</v>
      </c>
      <c r="Y335" s="184">
        <v>151186.51</v>
      </c>
      <c r="Z335" s="184">
        <v>83996.82</v>
      </c>
      <c r="AA335" s="184">
        <v>171850.46</v>
      </c>
      <c r="AB335" s="184">
        <v>39220.75</v>
      </c>
      <c r="AC335" s="184">
        <v>70492.2</v>
      </c>
      <c r="AD335" s="184">
        <v>110790</v>
      </c>
      <c r="AE335" s="184">
        <v>297425.44</v>
      </c>
      <c r="AF335" s="184">
        <v>95856.57</v>
      </c>
      <c r="AG335" s="184">
        <v>90935.13</v>
      </c>
      <c r="AH335" s="184">
        <v>113635.74</v>
      </c>
      <c r="AI335" s="184">
        <v>149533.72</v>
      </c>
      <c r="AJ335" s="184">
        <v>164851.21</v>
      </c>
      <c r="AK335" s="184">
        <v>168203.5</v>
      </c>
      <c r="AL335" s="184">
        <v>1824650.96</v>
      </c>
      <c r="AM335" s="184">
        <v>95476.59</v>
      </c>
      <c r="AN335" s="184">
        <v>59957.01</v>
      </c>
      <c r="AO335" s="184">
        <v>164103.04000000001</v>
      </c>
      <c r="AP335" s="184">
        <v>204607.02</v>
      </c>
      <c r="AQ335" s="184">
        <v>229532.01</v>
      </c>
      <c r="AR335" s="184">
        <v>76301.009999999995</v>
      </c>
      <c r="AS335" s="184">
        <v>675887.88</v>
      </c>
      <c r="AT335" s="184">
        <v>70845</v>
      </c>
      <c r="AU335" s="184">
        <v>174509.97</v>
      </c>
      <c r="AV335" s="184">
        <v>322715.5</v>
      </c>
      <c r="AW335" s="184">
        <v>235260.03</v>
      </c>
      <c r="AX335" s="184">
        <v>59957.01</v>
      </c>
      <c r="AY335" s="184">
        <v>93989.91</v>
      </c>
      <c r="AZ335" s="184">
        <v>31634.97</v>
      </c>
      <c r="BA335" s="184">
        <v>86920.35</v>
      </c>
      <c r="BB335" s="184">
        <v>1230139.83</v>
      </c>
      <c r="BC335" s="184"/>
      <c r="BD335" s="184">
        <v>778397.16</v>
      </c>
      <c r="BE335" s="184">
        <v>49151.64</v>
      </c>
      <c r="BF335" s="184">
        <v>38563.35</v>
      </c>
      <c r="BG335" s="184">
        <v>79699.92</v>
      </c>
      <c r="BH335" s="184">
        <v>768647.31</v>
      </c>
      <c r="BI335" s="184"/>
      <c r="BJ335" s="184">
        <v>102068.64</v>
      </c>
      <c r="BK335" s="184">
        <v>98086.5</v>
      </c>
      <c r="BL335" s="184">
        <v>164742</v>
      </c>
      <c r="BM335" s="184">
        <v>327226.43</v>
      </c>
      <c r="BN335" s="184">
        <v>76165.350000000006</v>
      </c>
      <c r="BO335" s="184">
        <v>111059.76</v>
      </c>
      <c r="BP335" s="184">
        <v>262707.18</v>
      </c>
      <c r="BQ335" s="184">
        <v>127692.75</v>
      </c>
      <c r="BR335" s="184">
        <v>211602.78</v>
      </c>
      <c r="BS335" s="186">
        <v>223613.21</v>
      </c>
      <c r="BT335" s="186">
        <v>190550.01</v>
      </c>
      <c r="BU335" s="184"/>
      <c r="BV335" s="184">
        <v>1096827.8999999999</v>
      </c>
      <c r="BW335" s="184">
        <v>101889</v>
      </c>
      <c r="BX335" s="184">
        <v>139253.54999999999</v>
      </c>
      <c r="BY335" s="186">
        <v>61710.03</v>
      </c>
      <c r="BZ335" s="186">
        <v>180553.98</v>
      </c>
      <c r="CA335" s="186">
        <v>84297</v>
      </c>
      <c r="CB335" s="184">
        <v>58667.01</v>
      </c>
      <c r="CC335" s="186">
        <v>147033.34</v>
      </c>
      <c r="CD335" s="186">
        <v>471900</v>
      </c>
      <c r="CE335" s="184">
        <v>14496.99</v>
      </c>
      <c r="CF335" s="186">
        <v>193588.05</v>
      </c>
      <c r="CG335" s="186">
        <v>112250.01</v>
      </c>
      <c r="CH335" s="184">
        <v>187060.98</v>
      </c>
      <c r="CI335" s="184">
        <v>50949.99</v>
      </c>
      <c r="CJ335" s="184">
        <v>7953.33</v>
      </c>
      <c r="CK335" s="184">
        <v>670376.31000000006</v>
      </c>
      <c r="CL335" s="186">
        <v>196059.99</v>
      </c>
      <c r="CM335" s="186">
        <v>182517</v>
      </c>
    </row>
    <row r="336" spans="1:91" ht="24.6">
      <c r="A336" s="120">
        <v>38</v>
      </c>
      <c r="B336" s="220" t="s">
        <v>1049</v>
      </c>
      <c r="C336" s="126" t="s">
        <v>612</v>
      </c>
      <c r="D336" s="184">
        <v>9332253.6699999999</v>
      </c>
      <c r="E336" s="184"/>
      <c r="F336" s="184">
        <v>88417.79</v>
      </c>
      <c r="G336" s="184"/>
      <c r="H336" s="184">
        <v>1703.88</v>
      </c>
      <c r="I336" s="184">
        <v>47713.39</v>
      </c>
      <c r="J336" s="184">
        <v>13501.25</v>
      </c>
      <c r="K336" s="184">
        <v>97866.86</v>
      </c>
      <c r="L336" s="184"/>
      <c r="M336" s="184">
        <v>571536.52</v>
      </c>
      <c r="N336" s="184">
        <v>598696.55000000005</v>
      </c>
      <c r="O336" s="184">
        <v>184662.2</v>
      </c>
      <c r="P336" s="184">
        <v>10603536.529999999</v>
      </c>
      <c r="Q336" s="184"/>
      <c r="R336" s="184">
        <v>264871.92</v>
      </c>
      <c r="S336" s="184">
        <v>1001778.63</v>
      </c>
      <c r="T336" s="184">
        <v>10613.79</v>
      </c>
      <c r="U336" s="184"/>
      <c r="V336" s="184"/>
      <c r="W336" s="184">
        <v>12756.72</v>
      </c>
      <c r="X336" s="184">
        <v>9440812.8100000005</v>
      </c>
      <c r="Y336" s="184"/>
      <c r="Z336" s="184">
        <v>775050.69</v>
      </c>
      <c r="AA336" s="184">
        <v>75074.490000000005</v>
      </c>
      <c r="AB336" s="184"/>
      <c r="AC336" s="184">
        <v>3520.51</v>
      </c>
      <c r="AD336" s="184">
        <v>94197.38</v>
      </c>
      <c r="AE336" s="184">
        <v>871007.97</v>
      </c>
      <c r="AF336" s="184"/>
      <c r="AG336" s="184">
        <v>101235.14</v>
      </c>
      <c r="AH336" s="184">
        <v>136490.54999999999</v>
      </c>
      <c r="AI336" s="184">
        <v>101249.68</v>
      </c>
      <c r="AJ336" s="184">
        <v>225949.06</v>
      </c>
      <c r="AK336" s="184">
        <v>241313.62</v>
      </c>
      <c r="AL336" s="184">
        <v>14276014.550000001</v>
      </c>
      <c r="AM336" s="184"/>
      <c r="AN336" s="184">
        <v>46760.01</v>
      </c>
      <c r="AO336" s="184">
        <v>360175.56</v>
      </c>
      <c r="AP336" s="184">
        <v>168290.01</v>
      </c>
      <c r="AQ336" s="184"/>
      <c r="AR336" s="184"/>
      <c r="AS336" s="184">
        <v>2005212.12</v>
      </c>
      <c r="AT336" s="184"/>
      <c r="AU336" s="184">
        <v>71297.58</v>
      </c>
      <c r="AV336" s="184">
        <v>167929</v>
      </c>
      <c r="AW336" s="184">
        <v>5911.74</v>
      </c>
      <c r="AX336" s="184">
        <v>160641</v>
      </c>
      <c r="AY336" s="184">
        <v>51480</v>
      </c>
      <c r="AZ336" s="184"/>
      <c r="BA336" s="184">
        <v>37455.15</v>
      </c>
      <c r="BB336" s="184">
        <v>6612347.6699999999</v>
      </c>
      <c r="BC336" s="184"/>
      <c r="BD336" s="184">
        <v>4836604.3499999996</v>
      </c>
      <c r="BE336" s="184">
        <v>1167777.25</v>
      </c>
      <c r="BF336" s="184">
        <v>14100</v>
      </c>
      <c r="BG336" s="184">
        <v>99807</v>
      </c>
      <c r="BH336" s="184">
        <v>920403.84</v>
      </c>
      <c r="BI336" s="184">
        <v>69971.22</v>
      </c>
      <c r="BJ336" s="184">
        <v>252293.64</v>
      </c>
      <c r="BK336" s="184">
        <v>248100</v>
      </c>
      <c r="BL336" s="184">
        <v>229120.88</v>
      </c>
      <c r="BM336" s="184">
        <v>709200.97</v>
      </c>
      <c r="BN336" s="184">
        <v>77784.42</v>
      </c>
      <c r="BO336" s="184">
        <v>298245</v>
      </c>
      <c r="BP336" s="184">
        <v>359721.42</v>
      </c>
      <c r="BQ336" s="184">
        <v>223962.45</v>
      </c>
      <c r="BR336" s="184">
        <v>313627.32</v>
      </c>
      <c r="BS336" s="186">
        <v>4451845.66</v>
      </c>
      <c r="BT336" s="184"/>
      <c r="BU336" s="184"/>
      <c r="BV336" s="184">
        <v>4111591.26</v>
      </c>
      <c r="BW336" s="184"/>
      <c r="BX336" s="184"/>
      <c r="BY336" s="186">
        <v>1102278.3</v>
      </c>
      <c r="BZ336" s="186">
        <v>3590.01</v>
      </c>
      <c r="CA336" s="184"/>
      <c r="CB336" s="184"/>
      <c r="CC336" s="184"/>
      <c r="CD336" s="186">
        <v>794900.01</v>
      </c>
      <c r="CE336" s="184"/>
      <c r="CF336" s="184">
        <v>1234808.22</v>
      </c>
      <c r="CG336" s="186"/>
      <c r="CH336" s="184"/>
      <c r="CI336" s="184"/>
      <c r="CJ336" s="184">
        <v>4320</v>
      </c>
      <c r="CK336" s="184">
        <v>630361.74</v>
      </c>
      <c r="CL336" s="184">
        <v>158000.01</v>
      </c>
      <c r="CM336" s="186">
        <v>156168</v>
      </c>
    </row>
    <row r="337" spans="1:91" ht="24.6">
      <c r="A337" s="120">
        <v>38</v>
      </c>
      <c r="B337" s="220" t="s">
        <v>1050</v>
      </c>
      <c r="C337" s="126" t="s">
        <v>613</v>
      </c>
      <c r="D337" s="184">
        <v>22015.360000000001</v>
      </c>
      <c r="E337" s="184"/>
      <c r="F337" s="184"/>
      <c r="G337" s="184">
        <v>10462.57</v>
      </c>
      <c r="H337" s="184">
        <v>64488.86</v>
      </c>
      <c r="I337" s="184"/>
      <c r="J337" s="184">
        <v>8451.3700000000008</v>
      </c>
      <c r="K337" s="184">
        <v>10007.49</v>
      </c>
      <c r="L337" s="184"/>
      <c r="M337" s="184"/>
      <c r="N337" s="184"/>
      <c r="O337" s="184"/>
      <c r="P337" s="184"/>
      <c r="Q337" s="184">
        <v>620.01</v>
      </c>
      <c r="R337" s="184">
        <v>88989.99</v>
      </c>
      <c r="S337" s="184"/>
      <c r="T337" s="184">
        <v>7200.15</v>
      </c>
      <c r="U337" s="184"/>
      <c r="V337" s="184"/>
      <c r="W337" s="184"/>
      <c r="X337" s="184">
        <v>836694.38</v>
      </c>
      <c r="Y337" s="184"/>
      <c r="Z337" s="184"/>
      <c r="AA337" s="184"/>
      <c r="AB337" s="184"/>
      <c r="AC337" s="184"/>
      <c r="AD337" s="184">
        <v>86303.77</v>
      </c>
      <c r="AE337" s="184">
        <v>100538.33</v>
      </c>
      <c r="AF337" s="184"/>
      <c r="AG337" s="184">
        <v>1306.9000000000001</v>
      </c>
      <c r="AH337" s="184"/>
      <c r="AI337" s="184">
        <v>4528.04</v>
      </c>
      <c r="AJ337" s="184"/>
      <c r="AK337" s="184">
        <v>572013.71</v>
      </c>
      <c r="AL337" s="184">
        <v>641935.94999999995</v>
      </c>
      <c r="AM337" s="184">
        <v>4459.9799999999996</v>
      </c>
      <c r="AN337" s="184"/>
      <c r="AO337" s="184">
        <v>49883.38</v>
      </c>
      <c r="AP337" s="184">
        <v>5832.3</v>
      </c>
      <c r="AQ337" s="184"/>
      <c r="AR337" s="184">
        <v>20695.59</v>
      </c>
      <c r="AS337" s="184">
        <v>56965.08</v>
      </c>
      <c r="AT337" s="184"/>
      <c r="AU337" s="184"/>
      <c r="AV337" s="184"/>
      <c r="AW337" s="184"/>
      <c r="AX337" s="184"/>
      <c r="AY337" s="184">
        <v>10455.98</v>
      </c>
      <c r="AZ337" s="184"/>
      <c r="BA337" s="184"/>
      <c r="BB337" s="184">
        <v>458226.67</v>
      </c>
      <c r="BC337" s="184"/>
      <c r="BD337" s="184">
        <v>66039.990000000005</v>
      </c>
      <c r="BE337" s="184">
        <v>99598.44</v>
      </c>
      <c r="BF337" s="184"/>
      <c r="BG337" s="184"/>
      <c r="BH337" s="184"/>
      <c r="BI337" s="184"/>
      <c r="BJ337" s="184"/>
      <c r="BK337" s="184"/>
      <c r="BL337" s="184">
        <v>66511.5</v>
      </c>
      <c r="BM337" s="184"/>
      <c r="BN337" s="184">
        <v>98165.01</v>
      </c>
      <c r="BO337" s="184">
        <v>7386.69</v>
      </c>
      <c r="BP337" s="184"/>
      <c r="BQ337" s="184">
        <v>5063.7299999999996</v>
      </c>
      <c r="BR337" s="184">
        <v>196462.95</v>
      </c>
      <c r="BS337" s="186">
        <v>2295582.77</v>
      </c>
      <c r="BT337" s="184">
        <v>212910.51</v>
      </c>
      <c r="BU337" s="186"/>
      <c r="BV337" s="184">
        <v>10720.2</v>
      </c>
      <c r="BW337" s="184">
        <v>150245.01</v>
      </c>
      <c r="BX337" s="186">
        <v>301200</v>
      </c>
      <c r="BY337" s="184"/>
      <c r="BZ337" s="184"/>
      <c r="CA337" s="186"/>
      <c r="CB337" s="184">
        <v>53711.11</v>
      </c>
      <c r="CC337" s="184"/>
      <c r="CD337" s="184">
        <v>493595.28</v>
      </c>
      <c r="CE337" s="184">
        <v>75729.990000000005</v>
      </c>
      <c r="CF337" s="186">
        <v>6659.1</v>
      </c>
      <c r="CG337" s="184">
        <v>10239.99</v>
      </c>
      <c r="CH337" s="184">
        <v>13034.07</v>
      </c>
      <c r="CI337" s="184"/>
      <c r="CJ337" s="184">
        <v>36733.86</v>
      </c>
      <c r="CK337" s="186"/>
      <c r="CL337" s="184">
        <v>49689.78</v>
      </c>
      <c r="CM337" s="186">
        <v>38179.440000000002</v>
      </c>
    </row>
    <row r="338" spans="1:91" ht="24.6">
      <c r="A338" s="120">
        <v>38</v>
      </c>
      <c r="B338" s="220" t="s">
        <v>1051</v>
      </c>
      <c r="C338" s="123" t="s">
        <v>614</v>
      </c>
      <c r="D338" s="184">
        <v>75118</v>
      </c>
      <c r="E338" s="184">
        <v>71291.81</v>
      </c>
      <c r="F338" s="184">
        <v>13957.29</v>
      </c>
      <c r="G338" s="184">
        <v>4660.97</v>
      </c>
      <c r="H338" s="184"/>
      <c r="I338" s="184"/>
      <c r="J338" s="184"/>
      <c r="K338" s="184"/>
      <c r="L338" s="184"/>
      <c r="M338" s="184"/>
      <c r="N338" s="184"/>
      <c r="O338" s="184">
        <v>49075.37</v>
      </c>
      <c r="P338" s="184">
        <v>733210.63</v>
      </c>
      <c r="Q338" s="184"/>
      <c r="R338" s="184"/>
      <c r="S338" s="184">
        <v>188525.44</v>
      </c>
      <c r="T338" s="184"/>
      <c r="U338" s="184"/>
      <c r="V338" s="184"/>
      <c r="W338" s="184">
        <v>38333.339999999997</v>
      </c>
      <c r="X338" s="184">
        <v>96794.35</v>
      </c>
      <c r="Y338" s="184">
        <v>34579.46</v>
      </c>
      <c r="Z338" s="184">
        <v>1445.55</v>
      </c>
      <c r="AA338" s="184"/>
      <c r="AB338" s="184"/>
      <c r="AC338" s="184"/>
      <c r="AD338" s="184"/>
      <c r="AE338" s="184"/>
      <c r="AF338" s="184"/>
      <c r="AG338" s="184">
        <v>3942.14</v>
      </c>
      <c r="AH338" s="184">
        <v>4982.6899999999996</v>
      </c>
      <c r="AI338" s="184"/>
      <c r="AJ338" s="184">
        <v>3427.87</v>
      </c>
      <c r="AK338" s="184">
        <v>303589.64</v>
      </c>
      <c r="AL338" s="184">
        <v>676261.67</v>
      </c>
      <c r="AM338" s="184"/>
      <c r="AN338" s="184"/>
      <c r="AO338" s="184">
        <v>21816.67</v>
      </c>
      <c r="AP338" s="184">
        <v>5000.01</v>
      </c>
      <c r="AQ338" s="184"/>
      <c r="AR338" s="184"/>
      <c r="AS338" s="184">
        <v>66566.25</v>
      </c>
      <c r="AT338" s="184"/>
      <c r="AU338" s="184"/>
      <c r="AV338" s="184"/>
      <c r="AW338" s="184"/>
      <c r="AX338" s="184"/>
      <c r="AY338" s="184"/>
      <c r="AZ338" s="184"/>
      <c r="BA338" s="184"/>
      <c r="BB338" s="184">
        <v>175777.28</v>
      </c>
      <c r="BC338" s="184"/>
      <c r="BD338" s="184"/>
      <c r="BE338" s="184">
        <v>48719.58</v>
      </c>
      <c r="BF338" s="184"/>
      <c r="BG338" s="184"/>
      <c r="BH338" s="184"/>
      <c r="BI338" s="184"/>
      <c r="BJ338" s="184">
        <v>51900</v>
      </c>
      <c r="BK338" s="184"/>
      <c r="BL338" s="184">
        <v>79411.679999999993</v>
      </c>
      <c r="BM338" s="184">
        <v>198163.28</v>
      </c>
      <c r="BN338" s="184">
        <v>2630.01</v>
      </c>
      <c r="BO338" s="184">
        <v>8166.66</v>
      </c>
      <c r="BP338" s="184"/>
      <c r="BQ338" s="184">
        <v>47658.33</v>
      </c>
      <c r="BR338" s="184"/>
      <c r="BS338" s="186">
        <v>702546.56</v>
      </c>
      <c r="BT338" s="184">
        <v>2710.95</v>
      </c>
      <c r="BU338" s="186"/>
      <c r="BV338" s="186">
        <v>68227.679999999993</v>
      </c>
      <c r="BW338" s="184"/>
      <c r="BX338" s="184"/>
      <c r="BY338" s="186"/>
      <c r="BZ338" s="184"/>
      <c r="CA338" s="186"/>
      <c r="CB338" s="184">
        <v>23083.32</v>
      </c>
      <c r="CC338" s="184"/>
      <c r="CD338" s="184">
        <v>390</v>
      </c>
      <c r="CE338" s="184"/>
      <c r="CF338" s="184"/>
      <c r="CG338" s="184"/>
      <c r="CH338" s="184"/>
      <c r="CI338" s="186"/>
      <c r="CJ338" s="184"/>
      <c r="CK338" s="186"/>
      <c r="CL338" s="184">
        <v>1080</v>
      </c>
      <c r="CM338" s="186"/>
    </row>
    <row r="339" spans="1:91" ht="24.6">
      <c r="A339" s="120">
        <v>38</v>
      </c>
      <c r="B339" s="220" t="s">
        <v>1052</v>
      </c>
      <c r="C339" s="123" t="s">
        <v>1276</v>
      </c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>
        <v>36386.9</v>
      </c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/>
      <c r="AH339" s="184"/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>
        <v>80483.34</v>
      </c>
      <c r="BD339" s="184"/>
      <c r="BE339" s="184"/>
      <c r="BF339" s="184"/>
      <c r="BG339" s="184"/>
      <c r="BH339" s="184">
        <v>196566.96</v>
      </c>
      <c r="BI339" s="184"/>
      <c r="BJ339" s="184"/>
      <c r="BK339" s="184">
        <v>33333.33</v>
      </c>
      <c r="BL339" s="184">
        <v>44150.01</v>
      </c>
      <c r="BM339" s="184"/>
      <c r="BN339" s="184"/>
      <c r="BO339" s="184"/>
      <c r="BP339" s="184"/>
      <c r="BQ339" s="184"/>
      <c r="BR339" s="184"/>
      <c r="BS339" s="186"/>
      <c r="BT339" s="184"/>
      <c r="BU339" s="186"/>
      <c r="BV339" s="184"/>
      <c r="BW339" s="184"/>
      <c r="BX339" s="184"/>
      <c r="BY339" s="186"/>
      <c r="BZ339" s="184"/>
      <c r="CA339" s="184"/>
      <c r="CB339" s="184"/>
      <c r="CC339" s="184"/>
      <c r="CD339" s="184"/>
      <c r="CE339" s="184"/>
      <c r="CF339" s="184"/>
      <c r="CG339" s="184"/>
      <c r="CH339" s="184"/>
      <c r="CI339" s="184"/>
      <c r="CJ339" s="186"/>
      <c r="CK339" s="186"/>
      <c r="CL339" s="184">
        <v>16449.990000000002</v>
      </c>
      <c r="CM339" s="184"/>
    </row>
    <row r="340" spans="1:91" ht="24.6">
      <c r="A340" s="120">
        <v>38</v>
      </c>
      <c r="B340" s="220" t="s">
        <v>1053</v>
      </c>
      <c r="C340" s="123" t="s">
        <v>615</v>
      </c>
      <c r="D340" s="184"/>
      <c r="E340" s="184"/>
      <c r="F340" s="184"/>
      <c r="G340" s="184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>
        <v>14083.32</v>
      </c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/>
      <c r="AH340" s="184"/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>
        <v>992543.22</v>
      </c>
      <c r="BE340" s="184"/>
      <c r="BF340" s="184"/>
      <c r="BG340" s="184"/>
      <c r="BH340" s="184"/>
      <c r="BI340" s="184"/>
      <c r="BJ340" s="184"/>
      <c r="BK340" s="184"/>
      <c r="BL340" s="184">
        <v>24416.67</v>
      </c>
      <c r="BM340" s="184"/>
      <c r="BN340" s="184"/>
      <c r="BO340" s="184"/>
      <c r="BP340" s="184"/>
      <c r="BQ340" s="184"/>
      <c r="BR340" s="184"/>
      <c r="BS340" s="186"/>
      <c r="BT340" s="186"/>
      <c r="BU340" s="186"/>
      <c r="BV340" s="186"/>
      <c r="BW340" s="186"/>
      <c r="BX340" s="186"/>
      <c r="BY340" s="186"/>
      <c r="BZ340" s="186"/>
      <c r="CA340" s="186">
        <v>49780.800000000003</v>
      </c>
      <c r="CB340" s="184"/>
      <c r="CC340" s="186"/>
      <c r="CD340" s="186">
        <v>28700.01</v>
      </c>
      <c r="CE340" s="184"/>
      <c r="CF340" s="186"/>
      <c r="CG340" s="186"/>
      <c r="CH340" s="184"/>
      <c r="CI340" s="186"/>
      <c r="CJ340" s="184"/>
      <c r="CK340" s="186"/>
      <c r="CL340" s="184">
        <v>10299.99</v>
      </c>
      <c r="CM340" s="186"/>
    </row>
    <row r="341" spans="1:91" ht="24.6">
      <c r="A341" s="120">
        <v>38</v>
      </c>
      <c r="B341" s="220" t="s">
        <v>1054</v>
      </c>
      <c r="C341" s="123" t="s">
        <v>616</v>
      </c>
      <c r="D341" s="184"/>
      <c r="E341" s="184"/>
      <c r="F341" s="184"/>
      <c r="G341" s="184">
        <v>1570.68</v>
      </c>
      <c r="H341" s="184"/>
      <c r="I341" s="184"/>
      <c r="J341" s="184"/>
      <c r="K341" s="184"/>
      <c r="L341" s="184"/>
      <c r="M341" s="184"/>
      <c r="N341" s="184"/>
      <c r="O341" s="184"/>
      <c r="P341" s="184"/>
      <c r="Q341" s="184">
        <v>14952.27</v>
      </c>
      <c r="R341" s="184"/>
      <c r="S341" s="184"/>
      <c r="T341" s="184"/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/>
      <c r="AH341" s="184"/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>
        <v>7290.09</v>
      </c>
      <c r="AX341" s="184">
        <v>27000</v>
      </c>
      <c r="AY341" s="184"/>
      <c r="AZ341" s="184"/>
      <c r="BA341" s="184"/>
      <c r="BB341" s="184"/>
      <c r="BC341" s="184"/>
      <c r="BD341" s="184"/>
      <c r="BE341" s="184">
        <v>57472.95</v>
      </c>
      <c r="BF341" s="184">
        <v>81499.98</v>
      </c>
      <c r="BG341" s="184"/>
      <c r="BH341" s="184">
        <v>311500.77</v>
      </c>
      <c r="BI341" s="184"/>
      <c r="BJ341" s="184"/>
      <c r="BK341" s="184">
        <v>40749.99</v>
      </c>
      <c r="BL341" s="184">
        <v>21376.29</v>
      </c>
      <c r="BM341" s="184"/>
      <c r="BN341" s="184"/>
      <c r="BO341" s="184"/>
      <c r="BP341" s="184"/>
      <c r="BQ341" s="184">
        <v>1401.66</v>
      </c>
      <c r="BR341" s="184"/>
      <c r="BS341" s="186"/>
      <c r="BT341" s="186"/>
      <c r="BU341" s="186"/>
      <c r="BV341" s="186"/>
      <c r="BW341" s="184"/>
      <c r="BX341" s="186"/>
      <c r="BY341" s="186"/>
      <c r="BZ341" s="186"/>
      <c r="CA341" s="186"/>
      <c r="CB341" s="186"/>
      <c r="CC341" s="186"/>
      <c r="CD341" s="186"/>
      <c r="CE341" s="186"/>
      <c r="CF341" s="186"/>
      <c r="CG341" s="186"/>
      <c r="CH341" s="186"/>
      <c r="CI341" s="186"/>
      <c r="CJ341" s="186"/>
      <c r="CK341" s="186"/>
      <c r="CL341" s="186">
        <v>11799.27</v>
      </c>
      <c r="CM341" s="186"/>
    </row>
    <row r="342" spans="1:91" ht="24.6">
      <c r="A342" s="120">
        <v>38</v>
      </c>
      <c r="B342" s="220" t="s">
        <v>1055</v>
      </c>
      <c r="C342" s="123" t="s">
        <v>617</v>
      </c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>
        <v>1083.78</v>
      </c>
      <c r="BF342" s="184"/>
      <c r="BG342" s="184"/>
      <c r="BH342" s="184">
        <v>36644.49</v>
      </c>
      <c r="BI342" s="184"/>
      <c r="BJ342" s="184"/>
      <c r="BK342" s="184"/>
      <c r="BL342" s="184"/>
      <c r="BM342" s="184"/>
      <c r="BN342" s="184"/>
      <c r="BO342" s="184"/>
      <c r="BP342" s="184"/>
      <c r="BQ342" s="184"/>
      <c r="BR342" s="184"/>
      <c r="BS342" s="186"/>
      <c r="BT342" s="186"/>
      <c r="BU342" s="186"/>
      <c r="BV342" s="186"/>
      <c r="BW342" s="186"/>
      <c r="BX342" s="186"/>
      <c r="BY342" s="186"/>
      <c r="BZ342" s="186"/>
      <c r="CA342" s="184"/>
      <c r="CB342" s="186"/>
      <c r="CC342" s="186"/>
      <c r="CD342" s="184"/>
      <c r="CE342" s="186"/>
      <c r="CF342" s="186"/>
      <c r="CG342" s="186"/>
      <c r="CH342" s="184"/>
      <c r="CI342" s="186"/>
      <c r="CJ342" s="186"/>
      <c r="CK342" s="186"/>
      <c r="CL342" s="184"/>
      <c r="CM342" s="186"/>
    </row>
    <row r="343" spans="1:91" ht="24.6">
      <c r="A343" s="120">
        <v>38</v>
      </c>
      <c r="B343" s="220" t="s">
        <v>1056</v>
      </c>
      <c r="C343" s="123" t="s">
        <v>1277</v>
      </c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  <c r="R343" s="184">
        <v>499.59</v>
      </c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>
        <v>2975.01</v>
      </c>
      <c r="BH343" s="184"/>
      <c r="BI343" s="184"/>
      <c r="BJ343" s="184"/>
      <c r="BK343" s="184">
        <v>15000</v>
      </c>
      <c r="BL343" s="184"/>
      <c r="BM343" s="184"/>
      <c r="BN343" s="184"/>
      <c r="BO343" s="184"/>
      <c r="BP343" s="184">
        <v>11030.01</v>
      </c>
      <c r="BQ343" s="184"/>
      <c r="BR343" s="184"/>
      <c r="BS343" s="186"/>
      <c r="BT343" s="186"/>
      <c r="BU343" s="186"/>
      <c r="BV343" s="186"/>
      <c r="BW343" s="186"/>
      <c r="BX343" s="186">
        <v>7362.6</v>
      </c>
      <c r="BY343" s="186">
        <v>45833.34</v>
      </c>
      <c r="BZ343" s="186"/>
      <c r="CA343" s="186"/>
      <c r="CB343" s="186"/>
      <c r="CC343" s="186"/>
      <c r="CD343" s="186"/>
      <c r="CE343" s="186"/>
      <c r="CF343" s="186"/>
      <c r="CG343" s="186"/>
      <c r="CH343" s="186"/>
      <c r="CI343" s="186"/>
      <c r="CJ343" s="186"/>
      <c r="CK343" s="186"/>
      <c r="CL343" s="186"/>
      <c r="CM343" s="186"/>
    </row>
    <row r="344" spans="1:91" ht="24.6">
      <c r="A344" s="120">
        <v>38</v>
      </c>
      <c r="B344" s="220" t="s">
        <v>1057</v>
      </c>
      <c r="C344" s="123" t="s">
        <v>1278</v>
      </c>
      <c r="D344" s="184">
        <v>104763.26</v>
      </c>
      <c r="E344" s="184"/>
      <c r="F344" s="184"/>
      <c r="G344" s="184"/>
      <c r="H344" s="184">
        <v>4057.9</v>
      </c>
      <c r="I344" s="184"/>
      <c r="J344" s="184"/>
      <c r="K344" s="184"/>
      <c r="L344" s="184"/>
      <c r="M344" s="184"/>
      <c r="N344" s="184"/>
      <c r="O344" s="184"/>
      <c r="P344" s="184">
        <v>212459.29</v>
      </c>
      <c r="Q344" s="184"/>
      <c r="R344" s="184"/>
      <c r="S344" s="184"/>
      <c r="T344" s="184"/>
      <c r="U344" s="184"/>
      <c r="V344" s="184"/>
      <c r="W344" s="184"/>
      <c r="X344" s="184">
        <v>2643018.8199999998</v>
      </c>
      <c r="Y344" s="184">
        <v>2084.02</v>
      </c>
      <c r="Z344" s="184">
        <v>2084.02</v>
      </c>
      <c r="AA344" s="184"/>
      <c r="AB344" s="184"/>
      <c r="AC344" s="184"/>
      <c r="AD344" s="184"/>
      <c r="AE344" s="184"/>
      <c r="AF344" s="184"/>
      <c r="AG344" s="184"/>
      <c r="AH344" s="184">
        <v>2084.02</v>
      </c>
      <c r="AI344" s="184"/>
      <c r="AJ344" s="184">
        <v>2084.02</v>
      </c>
      <c r="AK344" s="184"/>
      <c r="AL344" s="184">
        <v>718332.24</v>
      </c>
      <c r="AM344" s="184"/>
      <c r="AN344" s="184"/>
      <c r="AO344" s="184"/>
      <c r="AP344" s="184"/>
      <c r="AQ344" s="184"/>
      <c r="AR344" s="184"/>
      <c r="AS344" s="184">
        <v>1439823.33</v>
      </c>
      <c r="AT344" s="184"/>
      <c r="AU344" s="184"/>
      <c r="AV344" s="184"/>
      <c r="AW344" s="184"/>
      <c r="AX344" s="184"/>
      <c r="AY344" s="184"/>
      <c r="AZ344" s="184"/>
      <c r="BA344" s="184"/>
      <c r="BB344" s="184">
        <v>330022.63</v>
      </c>
      <c r="BC344" s="184"/>
      <c r="BD344" s="184">
        <v>117593.15</v>
      </c>
      <c r="BE344" s="184">
        <v>100632.4</v>
      </c>
      <c r="BF344" s="184"/>
      <c r="BG344" s="184"/>
      <c r="BH344" s="184"/>
      <c r="BI344" s="184"/>
      <c r="BJ344" s="184">
        <v>11734.05</v>
      </c>
      <c r="BK344" s="184"/>
      <c r="BL344" s="184">
        <v>6575.01</v>
      </c>
      <c r="BM344" s="184">
        <v>402532.23</v>
      </c>
      <c r="BN344" s="184"/>
      <c r="BO344" s="184"/>
      <c r="BP344" s="184"/>
      <c r="BQ344" s="184"/>
      <c r="BR344" s="184"/>
      <c r="BS344" s="186">
        <v>2779787.5</v>
      </c>
      <c r="BT344" s="186"/>
      <c r="BU344" s="186"/>
      <c r="BV344" s="186">
        <v>269101.57</v>
      </c>
      <c r="BW344" s="186"/>
      <c r="BX344" s="186">
        <v>1625.01</v>
      </c>
      <c r="BY344" s="186"/>
      <c r="BZ344" s="186"/>
      <c r="CA344" s="186"/>
      <c r="CB344" s="186"/>
      <c r="CC344" s="184"/>
      <c r="CD344" s="186"/>
      <c r="CE344" s="186"/>
      <c r="CF344" s="186"/>
      <c r="CG344" s="186"/>
      <c r="CH344" s="186"/>
      <c r="CI344" s="186"/>
      <c r="CJ344" s="186"/>
      <c r="CK344" s="186"/>
      <c r="CL344" s="186"/>
      <c r="CM344" s="186"/>
    </row>
    <row r="345" spans="1:91" ht="24.6">
      <c r="A345" s="120">
        <v>38</v>
      </c>
      <c r="B345" s="220" t="s">
        <v>1058</v>
      </c>
      <c r="C345" s="123" t="s">
        <v>1279</v>
      </c>
      <c r="D345" s="184">
        <v>240959.35999999999</v>
      </c>
      <c r="E345" s="184"/>
      <c r="F345" s="184"/>
      <c r="G345" s="184"/>
      <c r="H345" s="184">
        <v>87790.66</v>
      </c>
      <c r="I345" s="184"/>
      <c r="J345" s="184"/>
      <c r="K345" s="184"/>
      <c r="L345" s="184">
        <v>69519.75</v>
      </c>
      <c r="M345" s="184"/>
      <c r="N345" s="184">
        <v>251866.26</v>
      </c>
      <c r="O345" s="184"/>
      <c r="P345" s="184">
        <v>551387.96</v>
      </c>
      <c r="Q345" s="184">
        <v>124900</v>
      </c>
      <c r="R345" s="184">
        <v>124900</v>
      </c>
      <c r="S345" s="184"/>
      <c r="T345" s="184">
        <v>124899.99</v>
      </c>
      <c r="U345" s="184">
        <v>124899.99</v>
      </c>
      <c r="V345" s="184"/>
      <c r="W345" s="184"/>
      <c r="X345" s="184">
        <v>378823.49</v>
      </c>
      <c r="Y345" s="184">
        <v>125926.58</v>
      </c>
      <c r="Z345" s="184"/>
      <c r="AA345" s="184"/>
      <c r="AB345" s="184"/>
      <c r="AC345" s="184"/>
      <c r="AD345" s="184"/>
      <c r="AE345" s="184"/>
      <c r="AF345" s="184">
        <v>28744.12</v>
      </c>
      <c r="AG345" s="184"/>
      <c r="AH345" s="184"/>
      <c r="AI345" s="184">
        <v>244662.04</v>
      </c>
      <c r="AJ345" s="184">
        <v>19026.34</v>
      </c>
      <c r="AK345" s="184"/>
      <c r="AL345" s="184">
        <v>774064.77</v>
      </c>
      <c r="AM345" s="184"/>
      <c r="AN345" s="184">
        <v>246450</v>
      </c>
      <c r="AO345" s="184"/>
      <c r="AP345" s="184"/>
      <c r="AQ345" s="184"/>
      <c r="AR345" s="184"/>
      <c r="AS345" s="184">
        <v>381464.34</v>
      </c>
      <c r="AT345" s="184"/>
      <c r="AU345" s="184"/>
      <c r="AV345" s="184"/>
      <c r="AW345" s="184">
        <v>124749.99</v>
      </c>
      <c r="AX345" s="184"/>
      <c r="AY345" s="184"/>
      <c r="AZ345" s="184"/>
      <c r="BA345" s="184">
        <v>124749.99</v>
      </c>
      <c r="BB345" s="184">
        <v>646877.56999999995</v>
      </c>
      <c r="BC345" s="184"/>
      <c r="BD345" s="184"/>
      <c r="BE345" s="184"/>
      <c r="BF345" s="184">
        <v>124899.96</v>
      </c>
      <c r="BG345" s="184">
        <v>124899.99</v>
      </c>
      <c r="BH345" s="184"/>
      <c r="BI345" s="184"/>
      <c r="BJ345" s="184"/>
      <c r="BK345" s="184"/>
      <c r="BL345" s="184">
        <v>121250.01</v>
      </c>
      <c r="BM345" s="184">
        <v>298830.09999999998</v>
      </c>
      <c r="BN345" s="184">
        <v>124749.99</v>
      </c>
      <c r="BO345" s="184">
        <v>124749.99</v>
      </c>
      <c r="BP345" s="184">
        <v>68025</v>
      </c>
      <c r="BQ345" s="184">
        <v>124750.99</v>
      </c>
      <c r="BR345" s="184"/>
      <c r="BS345" s="184">
        <v>950086.74</v>
      </c>
      <c r="BT345" s="184">
        <v>69999</v>
      </c>
      <c r="BU345" s="186"/>
      <c r="BV345" s="186">
        <v>521702.40000000002</v>
      </c>
      <c r="BW345" s="184"/>
      <c r="BX345" s="186">
        <v>124800</v>
      </c>
      <c r="BY345" s="184"/>
      <c r="BZ345" s="186">
        <v>124800</v>
      </c>
      <c r="CA345" s="186">
        <v>124800</v>
      </c>
      <c r="CB345" s="186"/>
      <c r="CC345" s="184"/>
      <c r="CD345" s="186"/>
      <c r="CE345" s="186"/>
      <c r="CF345" s="184">
        <v>116635.5</v>
      </c>
      <c r="CG345" s="184">
        <v>49599.99</v>
      </c>
      <c r="CH345" s="184"/>
      <c r="CI345" s="186"/>
      <c r="CJ345" s="186"/>
      <c r="CK345" s="184"/>
      <c r="CL345" s="186"/>
      <c r="CM345" s="184"/>
    </row>
    <row r="346" spans="1:91" ht="24.6">
      <c r="A346" s="120">
        <v>38</v>
      </c>
      <c r="B346" s="220" t="s">
        <v>1059</v>
      </c>
      <c r="C346" s="123" t="s">
        <v>1280</v>
      </c>
      <c r="D346" s="184">
        <v>16859.02</v>
      </c>
      <c r="E346" s="184">
        <v>42825.84</v>
      </c>
      <c r="F346" s="184"/>
      <c r="G346" s="184"/>
      <c r="H346" s="184"/>
      <c r="I346" s="184"/>
      <c r="J346" s="184"/>
      <c r="K346" s="184"/>
      <c r="L346" s="184"/>
      <c r="M346" s="184"/>
      <c r="N346" s="184">
        <v>437154.7</v>
      </c>
      <c r="O346" s="184"/>
      <c r="P346" s="184">
        <v>277978.09999999998</v>
      </c>
      <c r="Q346" s="184"/>
      <c r="R346" s="184"/>
      <c r="S346" s="184"/>
      <c r="T346" s="184"/>
      <c r="U346" s="184">
        <v>73066.14</v>
      </c>
      <c r="V346" s="184"/>
      <c r="W346" s="184"/>
      <c r="X346" s="184">
        <v>730260.51</v>
      </c>
      <c r="Y346" s="184"/>
      <c r="Z346" s="184">
        <v>9077.08</v>
      </c>
      <c r="AA346" s="184">
        <v>5433.9</v>
      </c>
      <c r="AB346" s="184">
        <v>18941.63</v>
      </c>
      <c r="AC346" s="184">
        <v>5883.09</v>
      </c>
      <c r="AD346" s="184"/>
      <c r="AE346" s="184"/>
      <c r="AF346" s="184">
        <v>11277.99</v>
      </c>
      <c r="AG346" s="184"/>
      <c r="AH346" s="184">
        <v>11291.57</v>
      </c>
      <c r="AI346" s="184"/>
      <c r="AJ346" s="184"/>
      <c r="AK346" s="184"/>
      <c r="AL346" s="184">
        <v>205557.42</v>
      </c>
      <c r="AM346" s="184"/>
      <c r="AN346" s="184"/>
      <c r="AO346" s="184"/>
      <c r="AP346" s="184">
        <v>12366.66</v>
      </c>
      <c r="AQ346" s="184"/>
      <c r="AR346" s="184"/>
      <c r="AS346" s="184">
        <v>87629.07</v>
      </c>
      <c r="AT346" s="184"/>
      <c r="AU346" s="184"/>
      <c r="AV346" s="184"/>
      <c r="AW346" s="184"/>
      <c r="AX346" s="184"/>
      <c r="AY346" s="184"/>
      <c r="AZ346" s="184"/>
      <c r="BA346" s="184"/>
      <c r="BB346" s="184">
        <v>612233.04</v>
      </c>
      <c r="BC346" s="184">
        <v>27333.33</v>
      </c>
      <c r="BD346" s="184">
        <v>20431.77</v>
      </c>
      <c r="BE346" s="184">
        <v>17567.439999999999</v>
      </c>
      <c r="BF346" s="184"/>
      <c r="BG346" s="184"/>
      <c r="BH346" s="184"/>
      <c r="BI346" s="184"/>
      <c r="BJ346" s="184"/>
      <c r="BK346" s="184"/>
      <c r="BL346" s="184"/>
      <c r="BM346" s="184">
        <v>84907.47</v>
      </c>
      <c r="BN346" s="184">
        <v>22118.37</v>
      </c>
      <c r="BO346" s="184"/>
      <c r="BP346" s="184"/>
      <c r="BQ346" s="184">
        <v>23583.33</v>
      </c>
      <c r="BR346" s="184"/>
      <c r="BS346" s="184">
        <v>1018616.98</v>
      </c>
      <c r="BT346" s="184"/>
      <c r="BU346" s="186"/>
      <c r="BV346" s="186">
        <v>123166.16</v>
      </c>
      <c r="BW346" s="184"/>
      <c r="BX346" s="184">
        <v>26757</v>
      </c>
      <c r="BY346" s="184"/>
      <c r="BZ346" s="184">
        <v>83816.67</v>
      </c>
      <c r="CA346" s="184"/>
      <c r="CB346" s="184">
        <v>25474.92</v>
      </c>
      <c r="CC346" s="184"/>
      <c r="CD346" s="184">
        <v>52908.33</v>
      </c>
      <c r="CE346" s="184"/>
      <c r="CF346" s="184">
        <v>17750.009999999998</v>
      </c>
      <c r="CG346" s="184"/>
      <c r="CH346" s="184"/>
      <c r="CI346" s="184"/>
      <c r="CJ346" s="184"/>
      <c r="CK346" s="184"/>
      <c r="CL346" s="184"/>
      <c r="CM346" s="186"/>
    </row>
    <row r="347" spans="1:91" ht="24.6">
      <c r="A347" s="120">
        <v>38</v>
      </c>
      <c r="B347" s="220" t="s">
        <v>1060</v>
      </c>
      <c r="C347" s="123" t="s">
        <v>1281</v>
      </c>
      <c r="D347" s="184">
        <v>32993.71</v>
      </c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>
        <v>77592.47</v>
      </c>
      <c r="Q347" s="184"/>
      <c r="R347" s="184"/>
      <c r="S347" s="184"/>
      <c r="T347" s="184"/>
      <c r="U347" s="184"/>
      <c r="V347" s="184"/>
      <c r="W347" s="184"/>
      <c r="X347" s="184">
        <v>33623.18</v>
      </c>
      <c r="Y347" s="184"/>
      <c r="Z347" s="184"/>
      <c r="AA347" s="184"/>
      <c r="AB347" s="184"/>
      <c r="AC347" s="184"/>
      <c r="AD347" s="184"/>
      <c r="AE347" s="184"/>
      <c r="AF347" s="184"/>
      <c r="AG347" s="184"/>
      <c r="AH347" s="184"/>
      <c r="AI347" s="184"/>
      <c r="AJ347" s="184"/>
      <c r="AK347" s="184"/>
      <c r="AL347" s="184">
        <v>106019.47</v>
      </c>
      <c r="AM347" s="184"/>
      <c r="AN347" s="184"/>
      <c r="AO347" s="184"/>
      <c r="AP347" s="184"/>
      <c r="AQ347" s="184"/>
      <c r="AR347" s="184"/>
      <c r="AS347" s="184">
        <v>149231.5</v>
      </c>
      <c r="AT347" s="184"/>
      <c r="AU347" s="184"/>
      <c r="AV347" s="184"/>
      <c r="AW347" s="184"/>
      <c r="AX347" s="184"/>
      <c r="AY347" s="184"/>
      <c r="AZ347" s="184"/>
      <c r="BA347" s="184"/>
      <c r="BB347" s="184">
        <v>121757.33</v>
      </c>
      <c r="BC347" s="184"/>
      <c r="BD347" s="184"/>
      <c r="BE347" s="184"/>
      <c r="BF347" s="184"/>
      <c r="BG347" s="184"/>
      <c r="BH347" s="184"/>
      <c r="BI347" s="184"/>
      <c r="BJ347" s="184"/>
      <c r="BK347" s="184"/>
      <c r="BL347" s="184"/>
      <c r="BM347" s="184">
        <v>146136.24</v>
      </c>
      <c r="BN347" s="184"/>
      <c r="BO347" s="184"/>
      <c r="BP347" s="184"/>
      <c r="BQ347" s="184"/>
      <c r="BR347" s="184"/>
      <c r="BS347" s="186">
        <v>350719.38</v>
      </c>
      <c r="BT347" s="186"/>
      <c r="BU347" s="186"/>
      <c r="BV347" s="186">
        <v>166300.06</v>
      </c>
      <c r="BW347" s="186"/>
      <c r="BX347" s="186"/>
      <c r="BY347" s="186"/>
      <c r="BZ347" s="186"/>
      <c r="CA347" s="186"/>
      <c r="CB347" s="186"/>
      <c r="CC347" s="186"/>
      <c r="CD347" s="186"/>
      <c r="CE347" s="186"/>
      <c r="CF347" s="186"/>
      <c r="CG347" s="186"/>
      <c r="CH347" s="186"/>
      <c r="CI347" s="186"/>
      <c r="CJ347" s="186"/>
      <c r="CK347" s="186"/>
      <c r="CL347" s="186"/>
      <c r="CM347" s="186"/>
    </row>
    <row r="348" spans="1:91" ht="24.6">
      <c r="A348" s="120">
        <v>38</v>
      </c>
      <c r="B348" s="220" t="s">
        <v>1061</v>
      </c>
      <c r="C348" s="123" t="s">
        <v>1282</v>
      </c>
      <c r="D348" s="184">
        <v>39906.18</v>
      </c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P348" s="184">
        <v>45953.72</v>
      </c>
      <c r="Q348" s="184"/>
      <c r="R348" s="184"/>
      <c r="S348" s="184"/>
      <c r="T348" s="184"/>
      <c r="U348" s="184"/>
      <c r="V348" s="184"/>
      <c r="W348" s="184"/>
      <c r="X348" s="184">
        <v>791079.6</v>
      </c>
      <c r="Y348" s="184"/>
      <c r="Z348" s="184"/>
      <c r="AA348" s="184"/>
      <c r="AB348" s="184"/>
      <c r="AC348" s="184"/>
      <c r="AD348" s="184"/>
      <c r="AE348" s="184"/>
      <c r="AF348" s="184"/>
      <c r="AG348" s="184"/>
      <c r="AH348" s="184"/>
      <c r="AI348" s="184"/>
      <c r="AJ348" s="184"/>
      <c r="AK348" s="184"/>
      <c r="AL348" s="184">
        <v>62441.71</v>
      </c>
      <c r="AM348" s="184"/>
      <c r="AN348" s="184"/>
      <c r="AO348" s="184"/>
      <c r="AP348" s="184"/>
      <c r="AQ348" s="184"/>
      <c r="AR348" s="184"/>
      <c r="AS348" s="184"/>
      <c r="AT348" s="184"/>
      <c r="AU348" s="184"/>
      <c r="AV348" s="184"/>
      <c r="AW348" s="184"/>
      <c r="AX348" s="184"/>
      <c r="AY348" s="184"/>
      <c r="AZ348" s="184"/>
      <c r="BA348" s="184"/>
      <c r="BB348" s="184">
        <v>31923.8</v>
      </c>
      <c r="BC348" s="184"/>
      <c r="BD348" s="184"/>
      <c r="BE348" s="184"/>
      <c r="BF348" s="184"/>
      <c r="BG348" s="184"/>
      <c r="BH348" s="184"/>
      <c r="BI348" s="184"/>
      <c r="BJ348" s="184"/>
      <c r="BK348" s="184"/>
      <c r="BL348" s="184"/>
      <c r="BM348" s="184">
        <v>12884.16</v>
      </c>
      <c r="BN348" s="184"/>
      <c r="BO348" s="184"/>
      <c r="BP348" s="184"/>
      <c r="BQ348" s="184"/>
      <c r="BR348" s="184"/>
      <c r="BS348" s="186">
        <v>17805</v>
      </c>
      <c r="BT348" s="186"/>
      <c r="BU348" s="186"/>
      <c r="BV348" s="186">
        <v>2742.51</v>
      </c>
      <c r="BW348" s="186"/>
      <c r="BX348" s="186"/>
      <c r="BY348" s="186"/>
      <c r="BZ348" s="186"/>
      <c r="CA348" s="186"/>
      <c r="CB348" s="186"/>
      <c r="CC348" s="186"/>
      <c r="CD348" s="186"/>
      <c r="CE348" s="186"/>
      <c r="CF348" s="186"/>
      <c r="CG348" s="186"/>
      <c r="CH348" s="186"/>
      <c r="CI348" s="186"/>
      <c r="CJ348" s="186"/>
      <c r="CK348" s="186"/>
      <c r="CL348" s="186"/>
      <c r="CM348" s="186"/>
    </row>
    <row r="349" spans="1:91" ht="24.6">
      <c r="A349" s="120">
        <v>38</v>
      </c>
      <c r="B349" s="220" t="s">
        <v>1062</v>
      </c>
      <c r="C349" s="123" t="s">
        <v>1283</v>
      </c>
      <c r="D349" s="184">
        <v>3609.42</v>
      </c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/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>
        <v>18749.97</v>
      </c>
      <c r="BE349" s="184"/>
      <c r="BF349" s="184"/>
      <c r="BG349" s="184"/>
      <c r="BH349" s="184"/>
      <c r="BI349" s="184">
        <v>963</v>
      </c>
      <c r="BJ349" s="184"/>
      <c r="BK349" s="184"/>
      <c r="BL349" s="184"/>
      <c r="BM349" s="184"/>
      <c r="BN349" s="184"/>
      <c r="BO349" s="184"/>
      <c r="BP349" s="184"/>
      <c r="BQ349" s="184"/>
      <c r="BR349" s="184"/>
      <c r="BS349" s="186"/>
      <c r="BT349" s="186"/>
      <c r="BU349" s="186"/>
      <c r="BV349" s="186"/>
      <c r="BW349" s="186"/>
      <c r="BX349" s="186"/>
      <c r="BY349" s="186"/>
      <c r="BZ349" s="186"/>
      <c r="CA349" s="186"/>
      <c r="CB349" s="186"/>
      <c r="CC349" s="186"/>
      <c r="CD349" s="186"/>
      <c r="CE349" s="186"/>
      <c r="CF349" s="186"/>
      <c r="CG349" s="186"/>
      <c r="CH349" s="186"/>
      <c r="CI349" s="186"/>
      <c r="CJ349" s="186"/>
      <c r="CK349" s="186"/>
      <c r="CL349" s="186"/>
      <c r="CM349" s="186"/>
    </row>
    <row r="350" spans="1:91" ht="24.6">
      <c r="A350" s="120">
        <v>38</v>
      </c>
      <c r="B350" s="220" t="s">
        <v>1063</v>
      </c>
      <c r="C350" s="123" t="s">
        <v>1284</v>
      </c>
      <c r="D350" s="184">
        <v>1199.6099999999999</v>
      </c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/>
      <c r="AH350" s="184"/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  <c r="BI350" s="184"/>
      <c r="BJ350" s="184"/>
      <c r="BK350" s="184"/>
      <c r="BL350" s="184"/>
      <c r="BM350" s="184">
        <v>1739.18</v>
      </c>
      <c r="BN350" s="184"/>
      <c r="BO350" s="184"/>
      <c r="BP350" s="184"/>
      <c r="BQ350" s="184"/>
      <c r="BR350" s="184"/>
      <c r="BS350" s="186">
        <v>17274.990000000002</v>
      </c>
      <c r="BT350" s="184"/>
      <c r="BU350" s="186"/>
      <c r="BV350" s="184"/>
      <c r="BW350" s="186"/>
      <c r="BX350" s="186"/>
      <c r="BY350" s="184"/>
      <c r="BZ350" s="186"/>
      <c r="CA350" s="186"/>
      <c r="CB350" s="186"/>
      <c r="CC350" s="186"/>
      <c r="CD350" s="186"/>
      <c r="CE350" s="186"/>
      <c r="CF350" s="186"/>
      <c r="CG350" s="186"/>
      <c r="CH350" s="184"/>
      <c r="CI350" s="184"/>
      <c r="CJ350" s="186"/>
      <c r="CK350" s="186"/>
      <c r="CL350" s="186"/>
      <c r="CM350" s="184"/>
    </row>
    <row r="351" spans="1:91" ht="24.6">
      <c r="A351" s="120">
        <v>38</v>
      </c>
      <c r="B351" s="220" t="s">
        <v>1064</v>
      </c>
      <c r="C351" s="123" t="s">
        <v>1285</v>
      </c>
      <c r="D351" s="184">
        <v>9054157.5800000001</v>
      </c>
      <c r="E351" s="184">
        <v>681295.82</v>
      </c>
      <c r="F351" s="184">
        <v>157594.75</v>
      </c>
      <c r="G351" s="184">
        <v>31668.16</v>
      </c>
      <c r="H351" s="184">
        <v>125668.98</v>
      </c>
      <c r="I351" s="184"/>
      <c r="J351" s="184">
        <v>205639.04000000001</v>
      </c>
      <c r="K351" s="184">
        <v>758398.62</v>
      </c>
      <c r="L351" s="184">
        <v>558599.35</v>
      </c>
      <c r="M351" s="184">
        <v>164108.39000000001</v>
      </c>
      <c r="N351" s="184">
        <v>4972832</v>
      </c>
      <c r="O351" s="184">
        <v>444647.24</v>
      </c>
      <c r="P351" s="184">
        <v>9956697.0600000005</v>
      </c>
      <c r="Q351" s="184">
        <v>504257.5</v>
      </c>
      <c r="R351" s="184">
        <v>483081.24</v>
      </c>
      <c r="S351" s="184">
        <v>124899.99</v>
      </c>
      <c r="T351" s="184">
        <v>815756.42</v>
      </c>
      <c r="U351" s="184">
        <v>320920.49</v>
      </c>
      <c r="V351" s="184"/>
      <c r="W351" s="184">
        <v>249465.82</v>
      </c>
      <c r="X351" s="184">
        <v>19007517.93</v>
      </c>
      <c r="Y351" s="184">
        <v>683728.05</v>
      </c>
      <c r="Z351" s="184">
        <v>1313877.83</v>
      </c>
      <c r="AA351" s="184">
        <v>224600.67</v>
      </c>
      <c r="AB351" s="184">
        <v>279365.3</v>
      </c>
      <c r="AC351" s="184">
        <v>255249.58</v>
      </c>
      <c r="AD351" s="184">
        <v>548588.75</v>
      </c>
      <c r="AE351" s="184">
        <v>1221947.8899999999</v>
      </c>
      <c r="AF351" s="184">
        <v>200252.03</v>
      </c>
      <c r="AG351" s="184">
        <v>455164.12</v>
      </c>
      <c r="AH351" s="184">
        <v>267679.46000000002</v>
      </c>
      <c r="AI351" s="184">
        <v>675183.84</v>
      </c>
      <c r="AJ351" s="184">
        <v>146675.91</v>
      </c>
      <c r="AK351" s="184">
        <v>158211.91</v>
      </c>
      <c r="AL351" s="184">
        <v>30061747.859999999</v>
      </c>
      <c r="AM351" s="184">
        <v>314465.58</v>
      </c>
      <c r="AN351" s="184">
        <v>82462.5</v>
      </c>
      <c r="AO351" s="184">
        <v>849708.09</v>
      </c>
      <c r="AP351" s="184">
        <v>1290071.3</v>
      </c>
      <c r="AQ351" s="184">
        <v>404100.09</v>
      </c>
      <c r="AR351" s="184">
        <v>546208.05000000005</v>
      </c>
      <c r="AS351" s="184">
        <v>8372286.8899999997</v>
      </c>
      <c r="AT351" s="184">
        <v>248970.52</v>
      </c>
      <c r="AU351" s="184">
        <v>147293.67000000001</v>
      </c>
      <c r="AV351" s="184">
        <v>1328328.46</v>
      </c>
      <c r="AW351" s="184">
        <v>357110.99</v>
      </c>
      <c r="AX351" s="184">
        <v>309522.02</v>
      </c>
      <c r="AY351" s="184">
        <v>598211.17000000004</v>
      </c>
      <c r="AZ351" s="184">
        <v>507488.07</v>
      </c>
      <c r="BA351" s="184">
        <v>336722.49</v>
      </c>
      <c r="BB351" s="184">
        <v>9808731.0500000007</v>
      </c>
      <c r="BC351" s="184">
        <v>119570.01</v>
      </c>
      <c r="BD351" s="184">
        <v>7144862.25</v>
      </c>
      <c r="BE351" s="184">
        <v>1515087.04</v>
      </c>
      <c r="BF351" s="184">
        <v>402352.27</v>
      </c>
      <c r="BG351" s="184">
        <v>578054.18999999994</v>
      </c>
      <c r="BH351" s="184">
        <v>8354352.96</v>
      </c>
      <c r="BI351" s="184">
        <v>119425</v>
      </c>
      <c r="BJ351" s="184">
        <v>284546.34000000003</v>
      </c>
      <c r="BK351" s="184"/>
      <c r="BL351" s="184">
        <v>319544.09000000003</v>
      </c>
      <c r="BM351" s="184">
        <v>9401317.0399999991</v>
      </c>
      <c r="BN351" s="184">
        <v>1110638.33</v>
      </c>
      <c r="BO351" s="184">
        <v>709719.99</v>
      </c>
      <c r="BP351" s="184">
        <v>1786644.99</v>
      </c>
      <c r="BQ351" s="184">
        <v>218342.85</v>
      </c>
      <c r="BR351" s="184"/>
      <c r="BS351" s="184">
        <v>45735448.189999998</v>
      </c>
      <c r="BT351" s="184">
        <v>561617.85</v>
      </c>
      <c r="BU351" s="184">
        <v>42457.14</v>
      </c>
      <c r="BV351" s="184">
        <v>11257497.98</v>
      </c>
      <c r="BW351" s="184">
        <v>240252.15</v>
      </c>
      <c r="BX351" s="184">
        <v>1059494.93</v>
      </c>
      <c r="BY351" s="186">
        <v>789990</v>
      </c>
      <c r="BZ351" s="186">
        <v>173672.49</v>
      </c>
      <c r="CA351" s="186">
        <v>354892.5</v>
      </c>
      <c r="CB351" s="184">
        <v>554890.82999999996</v>
      </c>
      <c r="CC351" s="184">
        <v>286508.79999999999</v>
      </c>
      <c r="CD351" s="184">
        <v>1848590.66</v>
      </c>
      <c r="CE351" s="184">
        <v>433789.29</v>
      </c>
      <c r="CF351" s="186">
        <v>770471.57</v>
      </c>
      <c r="CG351" s="184">
        <v>628975.39</v>
      </c>
      <c r="CH351" s="184">
        <v>401623.65</v>
      </c>
      <c r="CI351" s="186">
        <v>358753.56</v>
      </c>
      <c r="CJ351" s="184">
        <v>23377.5</v>
      </c>
      <c r="CK351" s="186">
        <v>588591.99</v>
      </c>
      <c r="CL351" s="184">
        <v>194817.51</v>
      </c>
      <c r="CM351" s="184">
        <v>123948.01</v>
      </c>
    </row>
    <row r="352" spans="1:91" ht="24.6">
      <c r="A352" s="120">
        <v>38</v>
      </c>
      <c r="B352" s="220" t="s">
        <v>1065</v>
      </c>
      <c r="C352" s="123" t="s">
        <v>1286</v>
      </c>
      <c r="D352" s="184">
        <v>447893.04</v>
      </c>
      <c r="E352" s="184"/>
      <c r="F352" s="184"/>
      <c r="G352" s="184"/>
      <c r="H352" s="184"/>
      <c r="I352" s="184"/>
      <c r="J352" s="184"/>
      <c r="K352" s="184"/>
      <c r="L352" s="184"/>
      <c r="M352" s="184"/>
      <c r="N352" s="184">
        <v>2940.56</v>
      </c>
      <c r="O352" s="184"/>
      <c r="P352" s="184">
        <v>270479.96999999997</v>
      </c>
      <c r="Q352" s="184"/>
      <c r="R352" s="184"/>
      <c r="S352" s="184"/>
      <c r="T352" s="184"/>
      <c r="U352" s="184"/>
      <c r="V352" s="184"/>
      <c r="W352" s="184"/>
      <c r="X352" s="184">
        <v>1064481.6399999999</v>
      </c>
      <c r="Y352" s="184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>
        <v>590985.47</v>
      </c>
      <c r="AM352" s="184"/>
      <c r="AN352" s="184"/>
      <c r="AO352" s="184"/>
      <c r="AP352" s="184"/>
      <c r="AQ352" s="184"/>
      <c r="AR352" s="184"/>
      <c r="AS352" s="184">
        <v>531410.79</v>
      </c>
      <c r="AT352" s="184"/>
      <c r="AU352" s="184"/>
      <c r="AV352" s="184"/>
      <c r="AW352" s="184"/>
      <c r="AX352" s="184"/>
      <c r="AY352" s="184"/>
      <c r="AZ352" s="184"/>
      <c r="BA352" s="184"/>
      <c r="BB352" s="184">
        <v>907112</v>
      </c>
      <c r="BC352" s="184"/>
      <c r="BD352" s="184"/>
      <c r="BE352" s="184">
        <v>36708.050000000003</v>
      </c>
      <c r="BF352" s="184"/>
      <c r="BG352" s="184"/>
      <c r="BH352" s="184"/>
      <c r="BI352" s="184"/>
      <c r="BJ352" s="184"/>
      <c r="BK352" s="184"/>
      <c r="BL352" s="184"/>
      <c r="BM352" s="184">
        <v>1325062.76</v>
      </c>
      <c r="BN352" s="184">
        <v>48291.66</v>
      </c>
      <c r="BO352" s="184">
        <v>49816.68</v>
      </c>
      <c r="BP352" s="184"/>
      <c r="BQ352" s="184">
        <v>17625</v>
      </c>
      <c r="BR352" s="184"/>
      <c r="BS352" s="186">
        <v>4923617.88</v>
      </c>
      <c r="BT352" s="184">
        <v>35375.01</v>
      </c>
      <c r="BU352" s="184"/>
      <c r="BV352" s="184">
        <v>349409.55</v>
      </c>
      <c r="BW352" s="184"/>
      <c r="BX352" s="184"/>
      <c r="BY352" s="184">
        <v>43068.33</v>
      </c>
      <c r="BZ352" s="184"/>
      <c r="CA352" s="184"/>
      <c r="CB352" s="184"/>
      <c r="CC352" s="184"/>
      <c r="CD352" s="184">
        <v>57991.68</v>
      </c>
      <c r="CE352" s="184"/>
      <c r="CF352" s="184">
        <v>36399.99</v>
      </c>
      <c r="CG352" s="184"/>
      <c r="CH352" s="184"/>
      <c r="CI352" s="184"/>
      <c r="CJ352" s="184"/>
      <c r="CK352" s="184">
        <v>12500.01</v>
      </c>
      <c r="CL352" s="184"/>
      <c r="CM352" s="184"/>
    </row>
    <row r="353" spans="1:91" ht="24.6">
      <c r="A353" s="120">
        <v>38</v>
      </c>
      <c r="B353" s="220" t="s">
        <v>1066</v>
      </c>
      <c r="C353" s="123" t="s">
        <v>618</v>
      </c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/>
      <c r="AH353" s="184"/>
      <c r="AI353" s="184"/>
      <c r="AJ353" s="184"/>
      <c r="AK353" s="184"/>
      <c r="AL353" s="184">
        <v>208031.4</v>
      </c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>
        <v>25975</v>
      </c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  <c r="BI353" s="184"/>
      <c r="BJ353" s="184"/>
      <c r="BK353" s="184"/>
      <c r="BL353" s="184"/>
      <c r="BM353" s="184"/>
      <c r="BN353" s="184"/>
      <c r="BO353" s="184"/>
      <c r="BP353" s="184"/>
      <c r="BQ353" s="184"/>
      <c r="BR353" s="184"/>
      <c r="BS353" s="184">
        <v>551291.55000000005</v>
      </c>
      <c r="BT353" s="184"/>
      <c r="BU353" s="184"/>
      <c r="BV353" s="184">
        <v>1250.01</v>
      </c>
      <c r="BW353" s="184"/>
      <c r="BX353" s="184"/>
      <c r="BY353" s="184"/>
      <c r="BZ353" s="184"/>
      <c r="CA353" s="184"/>
      <c r="CB353" s="184"/>
      <c r="CC353" s="184"/>
      <c r="CD353" s="184"/>
      <c r="CE353" s="184"/>
      <c r="CF353" s="184"/>
      <c r="CG353" s="184"/>
      <c r="CH353" s="184"/>
      <c r="CI353" s="184"/>
      <c r="CJ353" s="184"/>
      <c r="CK353" s="184"/>
      <c r="CL353" s="184"/>
      <c r="CM353" s="184"/>
    </row>
    <row r="354" spans="1:91" ht="24.6">
      <c r="A354" s="120">
        <v>38</v>
      </c>
      <c r="B354" s="220" t="s">
        <v>1067</v>
      </c>
      <c r="C354" s="123" t="s">
        <v>1287</v>
      </c>
      <c r="D354" s="184">
        <v>175810.67</v>
      </c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>
        <v>96488.25</v>
      </c>
      <c r="Q354" s="184"/>
      <c r="R354" s="184">
        <v>41666.67</v>
      </c>
      <c r="S354" s="184"/>
      <c r="T354" s="184"/>
      <c r="U354" s="184"/>
      <c r="V354" s="184"/>
      <c r="W354" s="184"/>
      <c r="X354" s="184">
        <v>169205.37</v>
      </c>
      <c r="Y354" s="184"/>
      <c r="Z354" s="184"/>
      <c r="AA354" s="184"/>
      <c r="AB354" s="184">
        <v>40328.769999999997</v>
      </c>
      <c r="AC354" s="184"/>
      <c r="AD354" s="184"/>
      <c r="AE354" s="184"/>
      <c r="AF354" s="184"/>
      <c r="AG354" s="184"/>
      <c r="AH354" s="184"/>
      <c r="AI354" s="184"/>
      <c r="AJ354" s="184">
        <v>5223.7700000000004</v>
      </c>
      <c r="AK354" s="184"/>
      <c r="AL354" s="184">
        <v>774856.11</v>
      </c>
      <c r="AM354" s="184"/>
      <c r="AN354" s="184"/>
      <c r="AO354" s="184"/>
      <c r="AP354" s="184"/>
      <c r="AQ354" s="184"/>
      <c r="AR354" s="184"/>
      <c r="AS354" s="184">
        <v>144976.17000000001</v>
      </c>
      <c r="AT354" s="184"/>
      <c r="AU354" s="184"/>
      <c r="AV354" s="184"/>
      <c r="AW354" s="184"/>
      <c r="AX354" s="184"/>
      <c r="AY354" s="184"/>
      <c r="AZ354" s="184"/>
      <c r="BA354" s="184"/>
      <c r="BB354" s="184">
        <v>39807.33</v>
      </c>
      <c r="BC354" s="184"/>
      <c r="BD354" s="184">
        <v>106962.64</v>
      </c>
      <c r="BE354" s="184"/>
      <c r="BF354" s="184"/>
      <c r="BG354" s="184"/>
      <c r="BH354" s="184"/>
      <c r="BI354" s="184"/>
      <c r="BJ354" s="184"/>
      <c r="BK354" s="184"/>
      <c r="BL354" s="184">
        <v>47933.34</v>
      </c>
      <c r="BM354" s="184">
        <v>150935.42000000001</v>
      </c>
      <c r="BN354" s="184"/>
      <c r="BO354" s="184"/>
      <c r="BP354" s="184"/>
      <c r="BQ354" s="184"/>
      <c r="BR354" s="184"/>
      <c r="BS354" s="184">
        <v>937720.92</v>
      </c>
      <c r="BT354" s="184"/>
      <c r="BU354" s="184"/>
      <c r="BV354" s="184">
        <v>102932.01</v>
      </c>
      <c r="BW354" s="184"/>
      <c r="BX354" s="184"/>
      <c r="BY354" s="184"/>
      <c r="BZ354" s="184"/>
      <c r="CA354" s="184"/>
      <c r="CB354" s="184"/>
      <c r="CC354" s="184"/>
      <c r="CD354" s="184"/>
      <c r="CE354" s="184"/>
      <c r="CF354" s="184"/>
      <c r="CG354" s="184"/>
      <c r="CH354" s="184"/>
      <c r="CI354" s="184"/>
      <c r="CJ354" s="184"/>
      <c r="CK354" s="184"/>
      <c r="CL354" s="184"/>
      <c r="CM354" s="184"/>
    </row>
    <row r="355" spans="1:91" ht="24.6">
      <c r="A355" s="120">
        <v>38</v>
      </c>
      <c r="B355" s="220" t="s">
        <v>1068</v>
      </c>
      <c r="C355" s="123" t="s">
        <v>619</v>
      </c>
      <c r="D355" s="184">
        <v>1764.06</v>
      </c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  <c r="AK355" s="184"/>
      <c r="AL355" s="184">
        <v>15901.84</v>
      </c>
      <c r="AM355" s="184"/>
      <c r="AN355" s="184"/>
      <c r="AO355" s="184"/>
      <c r="AP355" s="184"/>
      <c r="AQ355" s="184"/>
      <c r="AR355" s="184"/>
      <c r="AS355" s="184">
        <v>3800.01</v>
      </c>
      <c r="AT355" s="184"/>
      <c r="AU355" s="184"/>
      <c r="AV355" s="184"/>
      <c r="AW355" s="184"/>
      <c r="AX355" s="184"/>
      <c r="AY355" s="184"/>
      <c r="AZ355" s="184"/>
      <c r="BA355" s="184"/>
      <c r="BB355" s="184"/>
      <c r="BC355" s="184"/>
      <c r="BD355" s="184"/>
      <c r="BE355" s="184"/>
      <c r="BF355" s="184"/>
      <c r="BG355" s="184"/>
      <c r="BH355" s="184"/>
      <c r="BI355" s="184">
        <v>14000</v>
      </c>
      <c r="BJ355" s="184"/>
      <c r="BK355" s="184"/>
      <c r="BL355" s="184"/>
      <c r="BM355" s="184"/>
      <c r="BN355" s="184"/>
      <c r="BO355" s="184"/>
      <c r="BP355" s="184"/>
      <c r="BQ355" s="184"/>
      <c r="BR355" s="184"/>
      <c r="BS355" s="186">
        <v>3658.34</v>
      </c>
      <c r="BT355" s="184"/>
      <c r="BU355" s="184"/>
      <c r="BV355" s="184">
        <v>11274.34</v>
      </c>
      <c r="BW355" s="184"/>
      <c r="BX355" s="184"/>
      <c r="BY355" s="186"/>
      <c r="BZ355" s="184"/>
      <c r="CA355" s="184"/>
      <c r="CB355" s="184"/>
      <c r="CC355" s="184"/>
      <c r="CD355" s="184"/>
      <c r="CE355" s="186"/>
      <c r="CF355" s="184"/>
      <c r="CG355" s="184"/>
      <c r="CH355" s="184"/>
      <c r="CI355" s="184"/>
      <c r="CJ355" s="184"/>
      <c r="CK355" s="184"/>
      <c r="CL355" s="184"/>
      <c r="CM355" s="184"/>
    </row>
    <row r="356" spans="1:91" ht="24.6">
      <c r="A356" s="120">
        <v>38</v>
      </c>
      <c r="B356" s="220" t="s">
        <v>1069</v>
      </c>
      <c r="C356" s="123" t="s">
        <v>620</v>
      </c>
      <c r="D356" s="184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/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  <c r="BI356" s="184"/>
      <c r="BJ356" s="184"/>
      <c r="BK356" s="184"/>
      <c r="BL356" s="184"/>
      <c r="BM356" s="184"/>
      <c r="BN356" s="184"/>
      <c r="BO356" s="184"/>
      <c r="BP356" s="184"/>
      <c r="BQ356" s="184"/>
      <c r="BR356" s="184"/>
      <c r="BS356" s="184"/>
      <c r="BT356" s="184"/>
      <c r="BU356" s="184"/>
      <c r="BV356" s="184"/>
      <c r="BW356" s="184"/>
      <c r="BX356" s="184"/>
      <c r="BY356" s="184"/>
      <c r="BZ356" s="184"/>
      <c r="CA356" s="184"/>
      <c r="CB356" s="184"/>
      <c r="CC356" s="184"/>
      <c r="CD356" s="184"/>
      <c r="CE356" s="184"/>
      <c r="CF356" s="184"/>
      <c r="CG356" s="184"/>
      <c r="CH356" s="184"/>
      <c r="CI356" s="184"/>
      <c r="CJ356" s="184"/>
      <c r="CK356" s="184"/>
      <c r="CL356" s="184"/>
      <c r="CM356" s="184"/>
    </row>
    <row r="357" spans="1:91" ht="24.6">
      <c r="A357" s="120">
        <v>38</v>
      </c>
      <c r="B357" s="220" t="s">
        <v>1070</v>
      </c>
      <c r="C357" s="123" t="s">
        <v>621</v>
      </c>
      <c r="D357" s="184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/>
      <c r="AH357" s="184"/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  <c r="BI357" s="184"/>
      <c r="BJ357" s="184"/>
      <c r="BK357" s="184"/>
      <c r="BL357" s="184"/>
      <c r="BM357" s="184"/>
      <c r="BN357" s="184"/>
      <c r="BO357" s="184"/>
      <c r="BP357" s="184"/>
      <c r="BQ357" s="184"/>
      <c r="BR357" s="184"/>
      <c r="BS357" s="184"/>
      <c r="BT357" s="184"/>
      <c r="BU357" s="184"/>
      <c r="BV357" s="184"/>
      <c r="BW357" s="184"/>
      <c r="BX357" s="184"/>
      <c r="BY357" s="184"/>
      <c r="BZ357" s="184"/>
      <c r="CA357" s="184"/>
      <c r="CB357" s="184"/>
      <c r="CC357" s="184"/>
      <c r="CD357" s="184"/>
      <c r="CE357" s="184"/>
      <c r="CF357" s="184"/>
      <c r="CG357" s="184"/>
      <c r="CH357" s="184"/>
      <c r="CI357" s="184"/>
      <c r="CJ357" s="184"/>
      <c r="CK357" s="184"/>
      <c r="CL357" s="184"/>
      <c r="CM357" s="184"/>
    </row>
    <row r="358" spans="1:91" ht="24.6">
      <c r="A358" s="120">
        <v>38</v>
      </c>
      <c r="B358" s="220" t="s">
        <v>1071</v>
      </c>
      <c r="C358" s="123" t="s">
        <v>1288</v>
      </c>
      <c r="D358" s="184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P358" s="184">
        <v>6349.59</v>
      </c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/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>
        <v>25974.99</v>
      </c>
      <c r="AX358" s="184"/>
      <c r="AY358" s="184"/>
      <c r="AZ358" s="184"/>
      <c r="BA358" s="184"/>
      <c r="BB358" s="184">
        <v>9876.73</v>
      </c>
      <c r="BC358" s="184"/>
      <c r="BD358" s="184"/>
      <c r="BE358" s="184"/>
      <c r="BF358" s="184"/>
      <c r="BG358" s="184"/>
      <c r="BH358" s="184"/>
      <c r="BI358" s="184"/>
      <c r="BJ358" s="184"/>
      <c r="BK358" s="184"/>
      <c r="BL358" s="184"/>
      <c r="BM358" s="184">
        <v>14786.81</v>
      </c>
      <c r="BN358" s="184"/>
      <c r="BO358" s="184"/>
      <c r="BP358" s="184"/>
      <c r="BQ358" s="184"/>
      <c r="BR358" s="184"/>
      <c r="BS358" s="184">
        <v>94362.63</v>
      </c>
      <c r="BT358" s="184"/>
      <c r="BU358" s="184"/>
      <c r="BV358" s="184"/>
      <c r="BW358" s="184">
        <v>276215.01</v>
      </c>
      <c r="BX358" s="184"/>
      <c r="BY358" s="184"/>
      <c r="BZ358" s="184"/>
      <c r="CA358" s="184"/>
      <c r="CB358" s="184"/>
      <c r="CC358" s="184"/>
      <c r="CD358" s="184"/>
      <c r="CE358" s="184"/>
      <c r="CF358" s="184"/>
      <c r="CG358" s="184"/>
      <c r="CH358" s="184"/>
      <c r="CI358" s="184"/>
      <c r="CJ358" s="184"/>
      <c r="CK358" s="184"/>
      <c r="CL358" s="184"/>
      <c r="CM358" s="184"/>
    </row>
    <row r="359" spans="1:91" ht="24.6">
      <c r="A359" s="120">
        <v>38</v>
      </c>
      <c r="B359" s="220" t="s">
        <v>1072</v>
      </c>
      <c r="C359" s="123" t="s">
        <v>1289</v>
      </c>
      <c r="D359" s="184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P359" s="184">
        <v>20042.37</v>
      </c>
      <c r="Q359" s="184"/>
      <c r="R359" s="184"/>
      <c r="S359" s="184"/>
      <c r="T359" s="184"/>
      <c r="U359" s="184"/>
      <c r="V359" s="184"/>
      <c r="W359" s="184"/>
      <c r="X359" s="184">
        <v>103031.72</v>
      </c>
      <c r="Y359" s="184"/>
      <c r="Z359" s="184"/>
      <c r="AA359" s="184"/>
      <c r="AB359" s="184"/>
      <c r="AC359" s="184"/>
      <c r="AD359" s="184"/>
      <c r="AE359" s="184"/>
      <c r="AF359" s="184"/>
      <c r="AG359" s="184"/>
      <c r="AH359" s="184"/>
      <c r="AI359" s="184"/>
      <c r="AJ359" s="184"/>
      <c r="AK359" s="184"/>
      <c r="AL359" s="184">
        <v>18957.060000000001</v>
      </c>
      <c r="AM359" s="184"/>
      <c r="AN359" s="184"/>
      <c r="AO359" s="184"/>
      <c r="AP359" s="184"/>
      <c r="AQ359" s="184"/>
      <c r="AR359" s="184"/>
      <c r="AS359" s="184">
        <v>11250</v>
      </c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  <c r="BI359" s="184"/>
      <c r="BJ359" s="184"/>
      <c r="BK359" s="184"/>
      <c r="BL359" s="184"/>
      <c r="BM359" s="184">
        <v>15463.72</v>
      </c>
      <c r="BN359" s="184"/>
      <c r="BO359" s="184"/>
      <c r="BP359" s="184"/>
      <c r="BQ359" s="184">
        <v>22125</v>
      </c>
      <c r="BR359" s="184"/>
      <c r="BS359" s="184"/>
      <c r="BT359" s="184"/>
      <c r="BU359" s="184"/>
      <c r="BV359" s="184"/>
      <c r="BW359" s="184"/>
      <c r="BX359" s="184"/>
      <c r="BY359" s="184"/>
      <c r="BZ359" s="184"/>
      <c r="CA359" s="184"/>
      <c r="CB359" s="184"/>
      <c r="CC359" s="184"/>
      <c r="CD359" s="184"/>
      <c r="CE359" s="184"/>
      <c r="CF359" s="184"/>
      <c r="CG359" s="184"/>
      <c r="CH359" s="184"/>
      <c r="CI359" s="184"/>
      <c r="CJ359" s="184"/>
      <c r="CK359" s="184">
        <v>11666.67</v>
      </c>
      <c r="CL359" s="184"/>
      <c r="CM359" s="184"/>
    </row>
    <row r="360" spans="1:91" ht="24.6">
      <c r="A360" s="120">
        <v>38</v>
      </c>
      <c r="B360" s="220" t="s">
        <v>1073</v>
      </c>
      <c r="C360" s="123" t="s">
        <v>1290</v>
      </c>
      <c r="D360" s="184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/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  <c r="BI360" s="184"/>
      <c r="BJ360" s="184"/>
      <c r="BK360" s="184"/>
      <c r="BL360" s="184"/>
      <c r="BM360" s="184"/>
      <c r="BN360" s="184"/>
      <c r="BO360" s="184"/>
      <c r="BP360" s="184"/>
      <c r="BQ360" s="184"/>
      <c r="BR360" s="184"/>
      <c r="BS360" s="184"/>
      <c r="BT360" s="184"/>
      <c r="BU360" s="184"/>
      <c r="BV360" s="184"/>
      <c r="BW360" s="184"/>
      <c r="BX360" s="184"/>
      <c r="BY360" s="184"/>
      <c r="BZ360" s="184"/>
      <c r="CA360" s="184"/>
      <c r="CB360" s="184"/>
      <c r="CC360" s="184"/>
      <c r="CD360" s="184"/>
      <c r="CE360" s="184"/>
      <c r="CF360" s="184"/>
      <c r="CG360" s="184"/>
      <c r="CH360" s="184"/>
      <c r="CI360" s="184"/>
      <c r="CJ360" s="184"/>
      <c r="CK360" s="184"/>
      <c r="CL360" s="184"/>
      <c r="CM360" s="184"/>
    </row>
    <row r="361" spans="1:91" ht="24.6">
      <c r="A361" s="120">
        <v>38</v>
      </c>
      <c r="B361" s="220" t="s">
        <v>1074</v>
      </c>
      <c r="C361" s="123" t="s">
        <v>1291</v>
      </c>
      <c r="D361" s="184"/>
      <c r="E361" s="184"/>
      <c r="F361" s="184"/>
      <c r="G361" s="184"/>
      <c r="H361" s="184"/>
      <c r="I361" s="184">
        <v>8349.2900000000009</v>
      </c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/>
      <c r="AH361" s="184"/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>
        <v>33500.01</v>
      </c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  <c r="BI361" s="184"/>
      <c r="BJ361" s="184"/>
      <c r="BK361" s="184"/>
      <c r="BL361" s="184"/>
      <c r="BM361" s="184"/>
      <c r="BN361" s="184"/>
      <c r="BO361" s="184"/>
      <c r="BP361" s="184"/>
      <c r="BQ361" s="184"/>
      <c r="BR361" s="184"/>
      <c r="BS361" s="184"/>
      <c r="BT361" s="184"/>
      <c r="BU361" s="184"/>
      <c r="BV361" s="184"/>
      <c r="BW361" s="184"/>
      <c r="BX361" s="184"/>
      <c r="BY361" s="184"/>
      <c r="BZ361" s="184"/>
      <c r="CA361" s="184"/>
      <c r="CB361" s="184"/>
      <c r="CC361" s="184"/>
      <c r="CD361" s="184"/>
      <c r="CE361" s="184"/>
      <c r="CF361" s="184"/>
      <c r="CG361" s="184"/>
      <c r="CH361" s="184"/>
      <c r="CI361" s="184"/>
      <c r="CJ361" s="184"/>
      <c r="CK361" s="184"/>
      <c r="CL361" s="184"/>
      <c r="CM361" s="184"/>
    </row>
    <row r="362" spans="1:91" ht="24.6">
      <c r="A362" s="120">
        <v>38</v>
      </c>
      <c r="B362" s="220" t="s">
        <v>1075</v>
      </c>
      <c r="C362" s="123" t="s">
        <v>1292</v>
      </c>
      <c r="D362" s="184"/>
      <c r="E362" s="184"/>
      <c r="F362" s="184">
        <v>76352.429999999993</v>
      </c>
      <c r="G362" s="184"/>
      <c r="H362" s="184">
        <v>82019.63</v>
      </c>
      <c r="I362" s="184">
        <v>62256.91</v>
      </c>
      <c r="J362" s="184">
        <v>11867.71</v>
      </c>
      <c r="K362" s="184"/>
      <c r="L362" s="184">
        <v>9997</v>
      </c>
      <c r="M362" s="184">
        <v>93826.67</v>
      </c>
      <c r="N362" s="184"/>
      <c r="O362" s="184"/>
      <c r="P362" s="184"/>
      <c r="Q362" s="184">
        <v>11545.58</v>
      </c>
      <c r="R362" s="184">
        <v>40503.269999999997</v>
      </c>
      <c r="S362" s="184">
        <v>115435.08</v>
      </c>
      <c r="T362" s="184">
        <v>116646.51</v>
      </c>
      <c r="U362" s="184">
        <v>23179.32</v>
      </c>
      <c r="V362" s="184">
        <v>3837.9</v>
      </c>
      <c r="W362" s="184"/>
      <c r="X362" s="184"/>
      <c r="Y362" s="184">
        <v>15068.85</v>
      </c>
      <c r="Z362" s="184">
        <v>72692.61</v>
      </c>
      <c r="AA362" s="184">
        <v>3140.01</v>
      </c>
      <c r="AB362" s="184">
        <v>6409.29</v>
      </c>
      <c r="AC362" s="184">
        <v>18331.59</v>
      </c>
      <c r="AD362" s="184"/>
      <c r="AE362" s="184">
        <v>73214</v>
      </c>
      <c r="AF362" s="184"/>
      <c r="AG362" s="184"/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>
        <v>1632</v>
      </c>
      <c r="AV362" s="184">
        <v>50921.1</v>
      </c>
      <c r="AW362" s="184">
        <v>11090.01</v>
      </c>
      <c r="AX362" s="184">
        <v>8880</v>
      </c>
      <c r="AY362" s="184">
        <v>710</v>
      </c>
      <c r="AZ362" s="184">
        <v>7850.01</v>
      </c>
      <c r="BA362" s="184">
        <v>155700</v>
      </c>
      <c r="BB362" s="184"/>
      <c r="BC362" s="184">
        <v>291866.28000000003</v>
      </c>
      <c r="BD362" s="184">
        <v>39797.01</v>
      </c>
      <c r="BE362" s="184">
        <v>84687.81</v>
      </c>
      <c r="BF362" s="184"/>
      <c r="BG362" s="184">
        <v>1946.76</v>
      </c>
      <c r="BH362" s="184">
        <v>378898.26</v>
      </c>
      <c r="BI362" s="184">
        <v>151814</v>
      </c>
      <c r="BJ362" s="184">
        <v>78999.990000000005</v>
      </c>
      <c r="BK362" s="184">
        <v>77748.990000000005</v>
      </c>
      <c r="BL362" s="184"/>
      <c r="BM362" s="184"/>
      <c r="BN362" s="184">
        <v>15072</v>
      </c>
      <c r="BO362" s="184">
        <v>18705.990000000002</v>
      </c>
      <c r="BP362" s="184"/>
      <c r="BQ362" s="184"/>
      <c r="BR362" s="184">
        <v>5157</v>
      </c>
      <c r="BS362" s="184"/>
      <c r="BT362" s="184">
        <v>6620.01</v>
      </c>
      <c r="BU362" s="184">
        <v>58584.99</v>
      </c>
      <c r="BV362" s="184"/>
      <c r="BW362" s="184"/>
      <c r="BX362" s="184">
        <v>7599.99</v>
      </c>
      <c r="BY362" s="184">
        <v>129218.84</v>
      </c>
      <c r="BZ362" s="184">
        <v>3081.66</v>
      </c>
      <c r="CA362" s="184">
        <v>17270.580000000002</v>
      </c>
      <c r="CB362" s="184">
        <v>49959.99</v>
      </c>
      <c r="CC362" s="184">
        <v>157706.6</v>
      </c>
      <c r="CD362" s="184">
        <v>127613.13</v>
      </c>
      <c r="CE362" s="184">
        <v>106670.01</v>
      </c>
      <c r="CF362" s="184">
        <v>111767.01</v>
      </c>
      <c r="CG362" s="184"/>
      <c r="CH362" s="184">
        <v>17744.939999999999</v>
      </c>
      <c r="CI362" s="184">
        <v>83145.81</v>
      </c>
      <c r="CJ362" s="184"/>
      <c r="CK362" s="184">
        <v>117759.99</v>
      </c>
      <c r="CL362" s="184"/>
      <c r="CM362" s="184">
        <v>5480.01</v>
      </c>
    </row>
    <row r="363" spans="1:91" ht="24.6">
      <c r="A363" s="120">
        <v>38</v>
      </c>
      <c r="B363" s="220" t="s">
        <v>1076</v>
      </c>
      <c r="C363" s="123" t="s">
        <v>1293</v>
      </c>
      <c r="D363" s="184"/>
      <c r="E363" s="184"/>
      <c r="F363" s="184">
        <v>12581.48</v>
      </c>
      <c r="G363" s="184"/>
      <c r="H363" s="184">
        <v>104703.54</v>
      </c>
      <c r="I363" s="184">
        <v>170348.84</v>
      </c>
      <c r="J363" s="184">
        <v>38503.75</v>
      </c>
      <c r="K363" s="184">
        <v>238071.39</v>
      </c>
      <c r="L363" s="184">
        <v>57501.31</v>
      </c>
      <c r="M363" s="184">
        <v>60284.36</v>
      </c>
      <c r="N363" s="184">
        <v>561692.32999999996</v>
      </c>
      <c r="O363" s="184">
        <v>26370.37</v>
      </c>
      <c r="P363" s="184"/>
      <c r="Q363" s="184">
        <v>124811.66</v>
      </c>
      <c r="R363" s="184">
        <v>194886.33</v>
      </c>
      <c r="S363" s="184">
        <v>254577.64</v>
      </c>
      <c r="T363" s="184">
        <v>91552.35</v>
      </c>
      <c r="U363" s="184">
        <v>79918.83</v>
      </c>
      <c r="V363" s="184">
        <v>55917.36</v>
      </c>
      <c r="W363" s="184">
        <v>46350</v>
      </c>
      <c r="X363" s="184"/>
      <c r="Y363" s="184">
        <v>75782.98</v>
      </c>
      <c r="Z363" s="184">
        <v>68914.91</v>
      </c>
      <c r="AA363" s="184">
        <v>94335.96</v>
      </c>
      <c r="AB363" s="184">
        <v>30387.99</v>
      </c>
      <c r="AC363" s="184">
        <v>14474.64</v>
      </c>
      <c r="AD363" s="184">
        <v>68033.34</v>
      </c>
      <c r="AE363" s="184">
        <v>101757.03</v>
      </c>
      <c r="AF363" s="184">
        <v>369680.37</v>
      </c>
      <c r="AG363" s="184">
        <v>53407.24</v>
      </c>
      <c r="AH363" s="184">
        <v>108659.13</v>
      </c>
      <c r="AI363" s="184">
        <v>196239.68</v>
      </c>
      <c r="AJ363" s="184">
        <v>72016.09</v>
      </c>
      <c r="AK363" s="184">
        <v>93328.81</v>
      </c>
      <c r="AL363" s="184"/>
      <c r="AM363" s="184">
        <v>91260.63</v>
      </c>
      <c r="AN363" s="184">
        <v>31779.99</v>
      </c>
      <c r="AO363" s="184">
        <v>453138.62</v>
      </c>
      <c r="AP363" s="184">
        <v>37641.870000000003</v>
      </c>
      <c r="AQ363" s="184">
        <v>123570.12</v>
      </c>
      <c r="AR363" s="184">
        <v>37332.51</v>
      </c>
      <c r="AS363" s="184"/>
      <c r="AT363" s="184">
        <v>98862.99</v>
      </c>
      <c r="AU363" s="184">
        <v>425904.78</v>
      </c>
      <c r="AV363" s="184">
        <v>358095.15</v>
      </c>
      <c r="AW363" s="184">
        <v>135731.01</v>
      </c>
      <c r="AX363" s="184">
        <v>20178</v>
      </c>
      <c r="AY363" s="184">
        <v>624314.98</v>
      </c>
      <c r="AZ363" s="184">
        <v>4749.99</v>
      </c>
      <c r="BA363" s="184">
        <v>86628.36</v>
      </c>
      <c r="BB363" s="184"/>
      <c r="BC363" s="184">
        <v>1081564.44</v>
      </c>
      <c r="BD363" s="184">
        <v>1733545.05</v>
      </c>
      <c r="BE363" s="184">
        <v>451523.37</v>
      </c>
      <c r="BF363" s="184">
        <v>15492</v>
      </c>
      <c r="BG363" s="184">
        <v>1993497.9</v>
      </c>
      <c r="BH363" s="184">
        <v>1818179.02</v>
      </c>
      <c r="BI363" s="184">
        <v>77046</v>
      </c>
      <c r="BJ363" s="184">
        <v>37703.339999999997</v>
      </c>
      <c r="BK363" s="184">
        <v>61791.39</v>
      </c>
      <c r="BL363" s="184">
        <v>16070.01</v>
      </c>
      <c r="BM363" s="184"/>
      <c r="BN363" s="184">
        <v>143567.49</v>
      </c>
      <c r="BO363" s="184">
        <v>115275.87</v>
      </c>
      <c r="BP363" s="184">
        <v>16512.509999999998</v>
      </c>
      <c r="BQ363" s="184">
        <v>39948.99</v>
      </c>
      <c r="BR363" s="184">
        <v>125221.95</v>
      </c>
      <c r="BS363" s="184"/>
      <c r="BT363" s="184">
        <v>14501.01</v>
      </c>
      <c r="BU363" s="184">
        <v>159720.99</v>
      </c>
      <c r="BV363" s="184"/>
      <c r="BW363" s="184"/>
      <c r="BX363" s="184"/>
      <c r="BY363" s="184">
        <v>733332.18</v>
      </c>
      <c r="BZ363" s="184">
        <v>58072.93</v>
      </c>
      <c r="CA363" s="184">
        <v>150149.1</v>
      </c>
      <c r="CB363" s="184">
        <v>99699.99</v>
      </c>
      <c r="CC363" s="184">
        <v>256788.15</v>
      </c>
      <c r="CD363" s="184"/>
      <c r="CE363" s="184"/>
      <c r="CF363" s="184">
        <v>90014.01</v>
      </c>
      <c r="CG363" s="184">
        <v>13611.08</v>
      </c>
      <c r="CH363" s="184">
        <v>13389.99</v>
      </c>
      <c r="CI363" s="184">
        <v>20364.990000000002</v>
      </c>
      <c r="CJ363" s="184"/>
      <c r="CK363" s="184">
        <v>860112.44</v>
      </c>
      <c r="CL363" s="184">
        <v>7449.99</v>
      </c>
      <c r="CM363" s="184">
        <v>94417.08</v>
      </c>
    </row>
    <row r="364" spans="1:91" ht="24.6">
      <c r="A364" s="120">
        <v>38</v>
      </c>
      <c r="B364" s="220" t="s">
        <v>1077</v>
      </c>
      <c r="C364" s="123" t="s">
        <v>1294</v>
      </c>
      <c r="D364" s="184"/>
      <c r="E364" s="184">
        <v>16624.68</v>
      </c>
      <c r="F364" s="184">
        <v>20696.23</v>
      </c>
      <c r="G364" s="184"/>
      <c r="H364" s="184">
        <v>20164.400000000001</v>
      </c>
      <c r="I364" s="184"/>
      <c r="J364" s="184">
        <v>5027.7</v>
      </c>
      <c r="K364" s="184"/>
      <c r="L364" s="184">
        <v>64324.12</v>
      </c>
      <c r="M364" s="184">
        <v>24679.07</v>
      </c>
      <c r="N364" s="184">
        <v>4936.4799999999996</v>
      </c>
      <c r="O364" s="184">
        <v>21232.080000000002</v>
      </c>
      <c r="P364" s="184"/>
      <c r="Q364" s="184">
        <v>2616.66</v>
      </c>
      <c r="R364" s="184">
        <v>47271.09</v>
      </c>
      <c r="S364" s="184"/>
      <c r="T364" s="184">
        <v>8283.33</v>
      </c>
      <c r="U364" s="184">
        <v>46045.77</v>
      </c>
      <c r="V364" s="184">
        <v>12600</v>
      </c>
      <c r="W364" s="184"/>
      <c r="X364" s="184"/>
      <c r="Y364" s="184">
        <v>30442.17</v>
      </c>
      <c r="Z364" s="184">
        <v>5010.8500000000004</v>
      </c>
      <c r="AA364" s="184">
        <v>590.01</v>
      </c>
      <c r="AB364" s="184">
        <v>13617.36</v>
      </c>
      <c r="AC364" s="184">
        <v>10672.02</v>
      </c>
      <c r="AD364" s="184"/>
      <c r="AE364" s="184"/>
      <c r="AF364" s="184">
        <v>42786.3</v>
      </c>
      <c r="AG364" s="184"/>
      <c r="AH364" s="184"/>
      <c r="AI364" s="184">
        <v>4493.28</v>
      </c>
      <c r="AJ364" s="184">
        <v>25556.33</v>
      </c>
      <c r="AK364" s="184">
        <v>51213.33</v>
      </c>
      <c r="AL364" s="184"/>
      <c r="AM364" s="184">
        <v>3759.99</v>
      </c>
      <c r="AN364" s="184">
        <v>7025.01</v>
      </c>
      <c r="AO364" s="184"/>
      <c r="AP364" s="184"/>
      <c r="AQ364" s="184">
        <v>31359.96</v>
      </c>
      <c r="AR364" s="184">
        <v>15936.66</v>
      </c>
      <c r="AS364" s="184"/>
      <c r="AT364" s="184">
        <v>114815.1</v>
      </c>
      <c r="AU364" s="184">
        <v>43367.85</v>
      </c>
      <c r="AV364" s="184">
        <v>104905.5</v>
      </c>
      <c r="AW364" s="184">
        <v>64410.87</v>
      </c>
      <c r="AX364" s="184">
        <v>30500.01</v>
      </c>
      <c r="AY364" s="184">
        <v>7290</v>
      </c>
      <c r="AZ364" s="184">
        <v>47334.34</v>
      </c>
      <c r="BA364" s="184">
        <v>178922.31</v>
      </c>
      <c r="BB364" s="184"/>
      <c r="BC364" s="184">
        <v>48181.41</v>
      </c>
      <c r="BD364" s="184">
        <v>1531694.46</v>
      </c>
      <c r="BE364" s="184">
        <v>66175.399999999994</v>
      </c>
      <c r="BF364" s="184"/>
      <c r="BG364" s="184">
        <v>32937</v>
      </c>
      <c r="BH364" s="184"/>
      <c r="BI364" s="184"/>
      <c r="BJ364" s="184"/>
      <c r="BK364" s="184">
        <v>33342</v>
      </c>
      <c r="BL364" s="184">
        <v>7400.01</v>
      </c>
      <c r="BM364" s="184"/>
      <c r="BN364" s="184">
        <v>4850.88</v>
      </c>
      <c r="BO364" s="184">
        <v>27994.59</v>
      </c>
      <c r="BP364" s="184"/>
      <c r="BQ364" s="184">
        <v>6579.21</v>
      </c>
      <c r="BR364" s="184">
        <v>18377.009999999998</v>
      </c>
      <c r="BS364" s="184"/>
      <c r="BT364" s="184">
        <v>69826.2</v>
      </c>
      <c r="BU364" s="184">
        <v>18582</v>
      </c>
      <c r="BV364" s="184"/>
      <c r="BW364" s="184">
        <v>176419.29</v>
      </c>
      <c r="BX364" s="184">
        <v>68881.47</v>
      </c>
      <c r="BY364" s="184">
        <v>166328.31</v>
      </c>
      <c r="BZ364" s="184">
        <v>17866.68</v>
      </c>
      <c r="CA364" s="184">
        <v>47949.99</v>
      </c>
      <c r="CB364" s="184">
        <v>1663.32</v>
      </c>
      <c r="CC364" s="184"/>
      <c r="CD364" s="184">
        <v>30890.01</v>
      </c>
      <c r="CE364" s="184">
        <v>116031.99</v>
      </c>
      <c r="CF364" s="184">
        <v>2499.9899999999998</v>
      </c>
      <c r="CG364" s="184">
        <v>20697.509999999998</v>
      </c>
      <c r="CH364" s="184">
        <v>13599.96</v>
      </c>
      <c r="CI364" s="184">
        <v>71623.92</v>
      </c>
      <c r="CJ364" s="184">
        <v>56495.65</v>
      </c>
      <c r="CK364" s="184"/>
      <c r="CL364" s="184">
        <v>27912.15</v>
      </c>
      <c r="CM364" s="184">
        <v>27421.74</v>
      </c>
    </row>
    <row r="365" spans="1:91" ht="24.6">
      <c r="A365" s="120">
        <v>38</v>
      </c>
      <c r="B365" s="220" t="s">
        <v>1078</v>
      </c>
      <c r="C365" s="123" t="s">
        <v>1295</v>
      </c>
      <c r="D365" s="184"/>
      <c r="E365" s="184">
        <v>35935.480000000003</v>
      </c>
      <c r="F365" s="184">
        <v>80809.440000000002</v>
      </c>
      <c r="G365" s="184">
        <v>73373.649999999994</v>
      </c>
      <c r="H365" s="184">
        <v>1513.08</v>
      </c>
      <c r="I365" s="184">
        <v>22539.25</v>
      </c>
      <c r="J365" s="184"/>
      <c r="K365" s="184">
        <v>8380.42</v>
      </c>
      <c r="L365" s="184">
        <v>137797.69</v>
      </c>
      <c r="M365" s="184">
        <v>4702.43</v>
      </c>
      <c r="N365" s="184">
        <v>115785.02</v>
      </c>
      <c r="O365" s="184">
        <v>20180.91</v>
      </c>
      <c r="P365" s="184"/>
      <c r="Q365" s="184">
        <v>10750</v>
      </c>
      <c r="R365" s="184">
        <v>148354.44</v>
      </c>
      <c r="S365" s="184">
        <v>189690.39</v>
      </c>
      <c r="T365" s="184">
        <v>40252.800000000003</v>
      </c>
      <c r="U365" s="184">
        <v>36331.08</v>
      </c>
      <c r="V365" s="184">
        <v>16980</v>
      </c>
      <c r="W365" s="184">
        <v>16114.74</v>
      </c>
      <c r="X365" s="184"/>
      <c r="Y365" s="184">
        <v>85452.36</v>
      </c>
      <c r="Z365" s="184">
        <v>73414.52</v>
      </c>
      <c r="AA365" s="184">
        <v>138994.79999999999</v>
      </c>
      <c r="AB365" s="184">
        <v>4996.9799999999996</v>
      </c>
      <c r="AC365" s="184">
        <v>10111.32</v>
      </c>
      <c r="AD365" s="184">
        <v>74933.320000000007</v>
      </c>
      <c r="AE365" s="184">
        <v>88423.69</v>
      </c>
      <c r="AF365" s="184"/>
      <c r="AG365" s="184">
        <v>8687.5</v>
      </c>
      <c r="AH365" s="184">
        <v>25403.07</v>
      </c>
      <c r="AI365" s="184">
        <v>75445.52</v>
      </c>
      <c r="AJ365" s="184">
        <v>22992.16</v>
      </c>
      <c r="AK365" s="184">
        <v>11466.67</v>
      </c>
      <c r="AL365" s="184"/>
      <c r="AM365" s="184">
        <v>52163.28</v>
      </c>
      <c r="AN365" s="184">
        <v>25575</v>
      </c>
      <c r="AO365" s="184"/>
      <c r="AP365" s="184">
        <v>7445.67</v>
      </c>
      <c r="AQ365" s="184">
        <v>278534.34000000003</v>
      </c>
      <c r="AR365" s="184">
        <v>2566.6799999999998</v>
      </c>
      <c r="AS365" s="184"/>
      <c r="AT365" s="184">
        <v>93461.04</v>
      </c>
      <c r="AU365" s="184">
        <v>168522.42</v>
      </c>
      <c r="AV365" s="184">
        <v>29641.3</v>
      </c>
      <c r="AW365" s="184">
        <v>154893.81</v>
      </c>
      <c r="AX365" s="184">
        <v>2874.99</v>
      </c>
      <c r="AY365" s="184"/>
      <c r="AZ365" s="184">
        <v>42204.06</v>
      </c>
      <c r="BA365" s="184">
        <v>47154.99</v>
      </c>
      <c r="BB365" s="184"/>
      <c r="BC365" s="184">
        <v>18900.21</v>
      </c>
      <c r="BD365" s="184">
        <v>294559.40000000002</v>
      </c>
      <c r="BE365" s="184">
        <v>129466.53</v>
      </c>
      <c r="BF365" s="184">
        <v>32465.46</v>
      </c>
      <c r="BG365" s="184">
        <v>40591.379999999997</v>
      </c>
      <c r="BH365" s="184">
        <v>242752.76</v>
      </c>
      <c r="BI365" s="184">
        <v>145744.54</v>
      </c>
      <c r="BJ365" s="184">
        <v>42700.95</v>
      </c>
      <c r="BK365" s="184">
        <v>32244.99</v>
      </c>
      <c r="BL365" s="184">
        <v>167863.99</v>
      </c>
      <c r="BM365" s="184"/>
      <c r="BN365" s="184">
        <v>89415.84</v>
      </c>
      <c r="BO365" s="184">
        <v>154586.46</v>
      </c>
      <c r="BP365" s="184">
        <v>8033.31</v>
      </c>
      <c r="BQ365" s="184">
        <v>370211.52</v>
      </c>
      <c r="BR365" s="184">
        <v>63189.99</v>
      </c>
      <c r="BS365" s="184"/>
      <c r="BT365" s="184">
        <v>47515.03</v>
      </c>
      <c r="BU365" s="184"/>
      <c r="BV365" s="184"/>
      <c r="BW365" s="184"/>
      <c r="BX365" s="184"/>
      <c r="BY365" s="184">
        <v>164242.98000000001</v>
      </c>
      <c r="BZ365" s="184"/>
      <c r="CA365" s="184">
        <v>29105.01</v>
      </c>
      <c r="CB365" s="184">
        <v>75816.97</v>
      </c>
      <c r="CC365" s="184">
        <v>21277.439999999999</v>
      </c>
      <c r="CD365" s="184">
        <v>53065.89</v>
      </c>
      <c r="CE365" s="184"/>
      <c r="CF365" s="184"/>
      <c r="CG365" s="184">
        <v>18546.18</v>
      </c>
      <c r="CH365" s="184">
        <v>17483.310000000001</v>
      </c>
      <c r="CI365" s="184"/>
      <c r="CJ365" s="184"/>
      <c r="CK365" s="184"/>
      <c r="CL365" s="184">
        <v>151130.70000000001</v>
      </c>
      <c r="CM365" s="184">
        <v>44485.56</v>
      </c>
    </row>
    <row r="366" spans="1:91" ht="24.6">
      <c r="A366" s="120">
        <v>38</v>
      </c>
      <c r="B366" s="220" t="s">
        <v>1079</v>
      </c>
      <c r="C366" s="123" t="s">
        <v>1296</v>
      </c>
      <c r="D366" s="184"/>
      <c r="E366" s="184"/>
      <c r="F366" s="184"/>
      <c r="G366" s="184"/>
      <c r="H366" s="184"/>
      <c r="I366" s="184"/>
      <c r="J366" s="184">
        <v>28948.42</v>
      </c>
      <c r="K366" s="184"/>
      <c r="L366" s="184"/>
      <c r="M366" s="184"/>
      <c r="N366" s="184"/>
      <c r="O366" s="184"/>
      <c r="P366" s="184"/>
      <c r="Q366" s="184">
        <v>2723.34</v>
      </c>
      <c r="R366" s="184"/>
      <c r="S366" s="184"/>
      <c r="T366" s="184">
        <v>750</v>
      </c>
      <c r="U366" s="184"/>
      <c r="V366" s="184"/>
      <c r="W366" s="184"/>
      <c r="X366" s="184"/>
      <c r="Y366" s="184">
        <v>4335.34</v>
      </c>
      <c r="Z366" s="184"/>
      <c r="AA366" s="184"/>
      <c r="AB366" s="184">
        <v>8283.33</v>
      </c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/>
      <c r="AR366" s="184"/>
      <c r="AS366" s="184"/>
      <c r="AT366" s="184"/>
      <c r="AU366" s="184"/>
      <c r="AV366" s="184"/>
      <c r="AW366" s="184"/>
      <c r="AX366" s="184"/>
      <c r="AY366" s="184"/>
      <c r="AZ366" s="184"/>
      <c r="BA366" s="184"/>
      <c r="BB366" s="184"/>
      <c r="BC366" s="184"/>
      <c r="BD366" s="184">
        <v>2324.6999999999998</v>
      </c>
      <c r="BE366" s="184"/>
      <c r="BF366" s="184">
        <v>653.49</v>
      </c>
      <c r="BG366" s="184">
        <v>5096.6400000000003</v>
      </c>
      <c r="BH366" s="184">
        <v>28287.96</v>
      </c>
      <c r="BI366" s="184"/>
      <c r="BJ366" s="184">
        <v>15617.31</v>
      </c>
      <c r="BK366" s="184">
        <v>23416.68</v>
      </c>
      <c r="BL366" s="184"/>
      <c r="BM366" s="184"/>
      <c r="BN366" s="184"/>
      <c r="BO366" s="184"/>
      <c r="BP366" s="184">
        <v>20615.82</v>
      </c>
      <c r="BQ366" s="184">
        <v>14855.76</v>
      </c>
      <c r="BR366" s="184">
        <v>1633.32</v>
      </c>
      <c r="BS366" s="186"/>
      <c r="BT366" s="184"/>
      <c r="BU366" s="184">
        <v>52496.01</v>
      </c>
      <c r="BV366" s="186"/>
      <c r="BW366" s="184"/>
      <c r="BX366" s="184"/>
      <c r="BY366" s="186">
        <v>56805.17</v>
      </c>
      <c r="BZ366" s="184"/>
      <c r="CA366" s="184"/>
      <c r="CB366" s="184"/>
      <c r="CC366" s="184"/>
      <c r="CD366" s="184">
        <v>290.19</v>
      </c>
      <c r="CE366" s="184"/>
      <c r="CF366" s="184"/>
      <c r="CG366" s="184"/>
      <c r="CH366" s="184"/>
      <c r="CI366" s="184"/>
      <c r="CJ366" s="184"/>
      <c r="CK366" s="184"/>
      <c r="CL366" s="184"/>
      <c r="CM366" s="184"/>
    </row>
    <row r="367" spans="1:91" ht="24.6">
      <c r="A367" s="120">
        <v>38</v>
      </c>
      <c r="B367" s="220" t="s">
        <v>1080</v>
      </c>
      <c r="C367" s="123" t="s">
        <v>622</v>
      </c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>
        <v>4200</v>
      </c>
      <c r="BB367" s="184"/>
      <c r="BC367" s="184">
        <v>2000.01</v>
      </c>
      <c r="BD367" s="184">
        <v>30000</v>
      </c>
      <c r="BE367" s="184">
        <v>6873.45</v>
      </c>
      <c r="BF367" s="184"/>
      <c r="BG367" s="184">
        <v>2393.34</v>
      </c>
      <c r="BH367" s="184">
        <v>5717.94</v>
      </c>
      <c r="BI367" s="184">
        <v>13557.5</v>
      </c>
      <c r="BJ367" s="184">
        <v>14747.97</v>
      </c>
      <c r="BK367" s="184">
        <v>2058.34</v>
      </c>
      <c r="BL367" s="184">
        <v>5867.64</v>
      </c>
      <c r="BM367" s="184"/>
      <c r="BN367" s="184"/>
      <c r="BO367" s="184"/>
      <c r="BP367" s="184">
        <v>66298.38</v>
      </c>
      <c r="BQ367" s="184"/>
      <c r="BR367" s="184"/>
      <c r="BS367" s="186"/>
      <c r="BT367" s="184"/>
      <c r="BU367" s="184">
        <v>8965.41</v>
      </c>
      <c r="BV367" s="186"/>
      <c r="BW367" s="184"/>
      <c r="BX367" s="184">
        <v>470.79</v>
      </c>
      <c r="BY367" s="184">
        <v>9075</v>
      </c>
      <c r="BZ367" s="184"/>
      <c r="CA367" s="184"/>
      <c r="CB367" s="184"/>
      <c r="CC367" s="184"/>
      <c r="CD367" s="184"/>
      <c r="CE367" s="184"/>
      <c r="CF367" s="184"/>
      <c r="CG367" s="184"/>
      <c r="CH367" s="184"/>
      <c r="CI367" s="184"/>
      <c r="CJ367" s="184"/>
      <c r="CK367" s="184">
        <v>1965.68</v>
      </c>
      <c r="CL367" s="184"/>
      <c r="CM367" s="184">
        <v>29332.35</v>
      </c>
    </row>
    <row r="368" spans="1:91" ht="24.6">
      <c r="A368" s="120">
        <v>38</v>
      </c>
      <c r="B368" s="220" t="s">
        <v>1081</v>
      </c>
      <c r="C368" s="123" t="s">
        <v>1297</v>
      </c>
      <c r="D368" s="184"/>
      <c r="E368" s="184">
        <v>83540.94</v>
      </c>
      <c r="F368" s="184"/>
      <c r="G368" s="184"/>
      <c r="H368" s="184"/>
      <c r="I368" s="184">
        <v>21096.080000000002</v>
      </c>
      <c r="J368" s="184"/>
      <c r="K368" s="184"/>
      <c r="L368" s="184">
        <v>57863.41</v>
      </c>
      <c r="M368" s="184"/>
      <c r="N368" s="184"/>
      <c r="O368" s="184"/>
      <c r="P368" s="184"/>
      <c r="Q368" s="184">
        <v>12416.66</v>
      </c>
      <c r="R368" s="184">
        <v>62075.31</v>
      </c>
      <c r="S368" s="184"/>
      <c r="T368" s="184"/>
      <c r="U368" s="184">
        <v>5514.93</v>
      </c>
      <c r="V368" s="184"/>
      <c r="W368" s="184"/>
      <c r="X368" s="184"/>
      <c r="Y368" s="184">
        <v>17944.509999999998</v>
      </c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/>
      <c r="AJ368" s="184">
        <v>58392.69</v>
      </c>
      <c r="AK368" s="184">
        <v>909.5</v>
      </c>
      <c r="AL368" s="184"/>
      <c r="AM368" s="184"/>
      <c r="AN368" s="184"/>
      <c r="AO368" s="184">
        <v>26248.97</v>
      </c>
      <c r="AP368" s="184"/>
      <c r="AQ368" s="184">
        <v>28500</v>
      </c>
      <c r="AR368" s="184"/>
      <c r="AS368" s="184"/>
      <c r="AT368" s="184">
        <v>28415.19</v>
      </c>
      <c r="AU368" s="184"/>
      <c r="AV368" s="184"/>
      <c r="AW368" s="184"/>
      <c r="AX368" s="184"/>
      <c r="AY368" s="184"/>
      <c r="AZ368" s="184"/>
      <c r="BA368" s="184">
        <v>23189.97</v>
      </c>
      <c r="BB368" s="184"/>
      <c r="BC368" s="184"/>
      <c r="BD368" s="184">
        <v>7717.92</v>
      </c>
      <c r="BE368" s="184">
        <v>139504.85999999999</v>
      </c>
      <c r="BF368" s="184">
        <v>11666.64</v>
      </c>
      <c r="BG368" s="184"/>
      <c r="BH368" s="184">
        <v>1061749.1200000001</v>
      </c>
      <c r="BI368" s="184"/>
      <c r="BJ368" s="184">
        <v>27769.439999999999</v>
      </c>
      <c r="BK368" s="184">
        <v>8356.41</v>
      </c>
      <c r="BL368" s="184">
        <v>29474.85</v>
      </c>
      <c r="BM368" s="184"/>
      <c r="BN368" s="184"/>
      <c r="BO368" s="184">
        <v>35583.33</v>
      </c>
      <c r="BP368" s="184"/>
      <c r="BQ368" s="184"/>
      <c r="BR368" s="184">
        <v>29160.54</v>
      </c>
      <c r="BS368" s="184"/>
      <c r="BT368" s="184"/>
      <c r="BU368" s="184"/>
      <c r="BV368" s="184"/>
      <c r="BW368" s="184"/>
      <c r="BX368" s="184"/>
      <c r="BY368" s="184">
        <v>54579.48</v>
      </c>
      <c r="BZ368" s="184"/>
      <c r="CA368" s="184">
        <v>41516.67</v>
      </c>
      <c r="CB368" s="184"/>
      <c r="CC368" s="184"/>
      <c r="CD368" s="184"/>
      <c r="CE368" s="184"/>
      <c r="CF368" s="184"/>
      <c r="CG368" s="184"/>
      <c r="CH368" s="184"/>
      <c r="CI368" s="184">
        <v>24099.99</v>
      </c>
      <c r="CJ368" s="184"/>
      <c r="CK368" s="184">
        <v>20766.330000000002</v>
      </c>
      <c r="CL368" s="184">
        <v>144399.99</v>
      </c>
      <c r="CM368" s="184">
        <v>1500</v>
      </c>
    </row>
    <row r="369" spans="1:91" ht="24.6">
      <c r="A369" s="120">
        <v>38</v>
      </c>
      <c r="B369" s="220" t="s">
        <v>1082</v>
      </c>
      <c r="C369" s="123" t="s">
        <v>623</v>
      </c>
      <c r="D369" s="184"/>
      <c r="E369" s="184"/>
      <c r="F369" s="184"/>
      <c r="G369" s="184"/>
      <c r="H369" s="184"/>
      <c r="I369" s="184"/>
      <c r="J369" s="184"/>
      <c r="K369" s="184"/>
      <c r="L369" s="184">
        <v>6000</v>
      </c>
      <c r="M369" s="184"/>
      <c r="N369" s="184"/>
      <c r="O369" s="184"/>
      <c r="P369" s="184"/>
      <c r="Q369" s="184"/>
      <c r="R369" s="184">
        <v>1662.06</v>
      </c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>
        <v>2809.11</v>
      </c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>
        <v>65974.53</v>
      </c>
      <c r="BE369" s="184"/>
      <c r="BF369" s="184">
        <v>5983.32</v>
      </c>
      <c r="BG369" s="184"/>
      <c r="BH369" s="184">
        <v>37975.5</v>
      </c>
      <c r="BI369" s="184"/>
      <c r="BJ369" s="184"/>
      <c r="BK369" s="184">
        <v>12902.44</v>
      </c>
      <c r="BL369" s="184">
        <v>4128.42</v>
      </c>
      <c r="BM369" s="184"/>
      <c r="BN369" s="184"/>
      <c r="BO369" s="184"/>
      <c r="BP369" s="184"/>
      <c r="BQ369" s="184"/>
      <c r="BR369" s="184"/>
      <c r="BS369" s="186"/>
      <c r="BT369" s="186"/>
      <c r="BU369" s="186"/>
      <c r="BV369" s="186"/>
      <c r="BW369" s="186"/>
      <c r="BX369" s="186"/>
      <c r="BY369" s="186">
        <v>11689.74</v>
      </c>
      <c r="BZ369" s="186">
        <v>3617.1</v>
      </c>
      <c r="CA369" s="186"/>
      <c r="CB369" s="186"/>
      <c r="CC369" s="186"/>
      <c r="CD369" s="186"/>
      <c r="CE369" s="186"/>
      <c r="CF369" s="186"/>
      <c r="CG369" s="186"/>
      <c r="CH369" s="186"/>
      <c r="CI369" s="186"/>
      <c r="CJ369" s="186"/>
      <c r="CK369" s="186"/>
      <c r="CL369" s="186"/>
      <c r="CM369" s="186"/>
    </row>
    <row r="370" spans="1:91" ht="24.6">
      <c r="A370" s="120">
        <v>38</v>
      </c>
      <c r="B370" s="220" t="s">
        <v>1083</v>
      </c>
      <c r="C370" s="123" t="s">
        <v>624</v>
      </c>
      <c r="D370" s="184"/>
      <c r="E370" s="184"/>
      <c r="F370" s="184">
        <v>12577.53</v>
      </c>
      <c r="G370" s="184"/>
      <c r="H370" s="184">
        <v>2688.24</v>
      </c>
      <c r="I370" s="184"/>
      <c r="J370" s="184"/>
      <c r="K370" s="184">
        <v>56328.52</v>
      </c>
      <c r="L370" s="184">
        <v>12480</v>
      </c>
      <c r="M370" s="184"/>
      <c r="N370" s="184">
        <v>59410.87</v>
      </c>
      <c r="O370" s="184"/>
      <c r="P370" s="184"/>
      <c r="Q370" s="184"/>
      <c r="R370" s="184">
        <v>37161.75</v>
      </c>
      <c r="S370" s="184"/>
      <c r="T370" s="184">
        <v>4866.66</v>
      </c>
      <c r="U370" s="184">
        <v>28108.32</v>
      </c>
      <c r="V370" s="184">
        <v>30992.97</v>
      </c>
      <c r="W370" s="184"/>
      <c r="X370" s="184"/>
      <c r="Y370" s="184">
        <v>26285.95</v>
      </c>
      <c r="Z370" s="184"/>
      <c r="AA370" s="184"/>
      <c r="AB370" s="184">
        <v>30116.639999999999</v>
      </c>
      <c r="AC370" s="184">
        <v>7125</v>
      </c>
      <c r="AD370" s="184"/>
      <c r="AE370" s="184">
        <v>16058.06</v>
      </c>
      <c r="AF370" s="184"/>
      <c r="AG370" s="184">
        <v>2742.35</v>
      </c>
      <c r="AH370" s="184"/>
      <c r="AI370" s="184">
        <v>23917.24</v>
      </c>
      <c r="AJ370" s="184">
        <v>15528.26</v>
      </c>
      <c r="AK370" s="184">
        <v>21991.67</v>
      </c>
      <c r="AL370" s="184"/>
      <c r="AM370" s="184"/>
      <c r="AN370" s="184"/>
      <c r="AO370" s="184"/>
      <c r="AP370" s="184"/>
      <c r="AQ370" s="184">
        <v>4282.5</v>
      </c>
      <c r="AR370" s="184">
        <v>3900</v>
      </c>
      <c r="AS370" s="184"/>
      <c r="AT370" s="184">
        <v>15048.48</v>
      </c>
      <c r="AU370" s="184"/>
      <c r="AV370" s="184"/>
      <c r="AW370" s="184"/>
      <c r="AX370" s="184"/>
      <c r="AY370" s="184"/>
      <c r="AZ370" s="184"/>
      <c r="BA370" s="184">
        <v>57381.66</v>
      </c>
      <c r="BB370" s="184"/>
      <c r="BC370" s="184"/>
      <c r="BD370" s="184">
        <v>730.98</v>
      </c>
      <c r="BE370" s="184">
        <v>106894.14</v>
      </c>
      <c r="BF370" s="184"/>
      <c r="BG370" s="184">
        <v>21312.51</v>
      </c>
      <c r="BH370" s="184">
        <v>68624.160000000003</v>
      </c>
      <c r="BI370" s="184">
        <v>15425.67</v>
      </c>
      <c r="BJ370" s="184">
        <v>40846.589999999997</v>
      </c>
      <c r="BK370" s="184">
        <v>1566.66</v>
      </c>
      <c r="BL370" s="184"/>
      <c r="BM370" s="184"/>
      <c r="BN370" s="184">
        <v>16373.28</v>
      </c>
      <c r="BO370" s="184">
        <v>13942.53</v>
      </c>
      <c r="BP370" s="184">
        <v>22260</v>
      </c>
      <c r="BQ370" s="184">
        <v>3738.33</v>
      </c>
      <c r="BR370" s="184"/>
      <c r="BS370" s="186"/>
      <c r="BT370" s="186"/>
      <c r="BU370" s="186">
        <v>10791.96</v>
      </c>
      <c r="BV370" s="186"/>
      <c r="BW370" s="184">
        <v>3989.16</v>
      </c>
      <c r="BX370" s="186">
        <v>8739.06</v>
      </c>
      <c r="BY370" s="186">
        <v>81063.81</v>
      </c>
      <c r="BZ370" s="186"/>
      <c r="CA370" s="186">
        <v>2831.79</v>
      </c>
      <c r="CB370" s="186"/>
      <c r="CC370" s="186">
        <v>32770.050000000003</v>
      </c>
      <c r="CD370" s="186">
        <v>40613.339999999997</v>
      </c>
      <c r="CE370" s="186"/>
      <c r="CF370" s="186"/>
      <c r="CG370" s="186">
        <v>3383.22</v>
      </c>
      <c r="CH370" s="186"/>
      <c r="CI370" s="186"/>
      <c r="CJ370" s="186"/>
      <c r="CK370" s="186">
        <v>47034.36</v>
      </c>
      <c r="CL370" s="186"/>
      <c r="CM370" s="186">
        <v>1475.01</v>
      </c>
    </row>
    <row r="371" spans="1:91" ht="24.6">
      <c r="A371" s="120">
        <v>38</v>
      </c>
      <c r="B371" s="220" t="s">
        <v>1084</v>
      </c>
      <c r="C371" s="123" t="s">
        <v>1298</v>
      </c>
      <c r="D371" s="184"/>
      <c r="E371" s="184">
        <v>148115.51999999999</v>
      </c>
      <c r="F371" s="184">
        <v>118225.46</v>
      </c>
      <c r="G371" s="184">
        <v>148242.12</v>
      </c>
      <c r="H371" s="184">
        <v>71618.37</v>
      </c>
      <c r="I371" s="184">
        <v>77605.570000000007</v>
      </c>
      <c r="J371" s="184">
        <v>60330.62</v>
      </c>
      <c r="K371" s="184">
        <v>227994.23</v>
      </c>
      <c r="L371" s="184">
        <v>172490.58</v>
      </c>
      <c r="M371" s="184">
        <v>208708.66</v>
      </c>
      <c r="N371" s="184">
        <v>175339.98</v>
      </c>
      <c r="O371" s="184">
        <v>9180.2800000000007</v>
      </c>
      <c r="P371" s="184"/>
      <c r="Q371" s="184">
        <v>59612.11</v>
      </c>
      <c r="R371" s="184">
        <v>264165.67</v>
      </c>
      <c r="S371" s="184">
        <v>143640.66</v>
      </c>
      <c r="T371" s="184">
        <v>79766.61</v>
      </c>
      <c r="U371" s="184">
        <v>165874.38</v>
      </c>
      <c r="V371" s="184">
        <v>191034.63</v>
      </c>
      <c r="W371" s="184">
        <v>49432.5</v>
      </c>
      <c r="X371" s="184"/>
      <c r="Y371" s="184">
        <v>92346.16</v>
      </c>
      <c r="Z371" s="184">
        <v>98508.1</v>
      </c>
      <c r="AA371" s="184">
        <v>211228.63</v>
      </c>
      <c r="AB371" s="184">
        <v>38640.31</v>
      </c>
      <c r="AC371" s="184">
        <v>62711.5</v>
      </c>
      <c r="AD371" s="184">
        <v>35269.440000000002</v>
      </c>
      <c r="AE371" s="184">
        <v>298039.67</v>
      </c>
      <c r="AF371" s="184">
        <v>43664.29</v>
      </c>
      <c r="AG371" s="184">
        <v>51123.839999999997</v>
      </c>
      <c r="AH371" s="184">
        <v>26025</v>
      </c>
      <c r="AI371" s="184">
        <v>51218.6</v>
      </c>
      <c r="AJ371" s="184">
        <v>63415.3</v>
      </c>
      <c r="AK371" s="184">
        <v>115288.69</v>
      </c>
      <c r="AL371" s="184"/>
      <c r="AM371" s="184">
        <v>176929.97</v>
      </c>
      <c r="AN371" s="184">
        <v>94197.36</v>
      </c>
      <c r="AO371" s="184">
        <v>367112.15</v>
      </c>
      <c r="AP371" s="184">
        <v>190111.03</v>
      </c>
      <c r="AQ371" s="184">
        <v>225790.99</v>
      </c>
      <c r="AR371" s="184">
        <v>62344.02</v>
      </c>
      <c r="AS371" s="184"/>
      <c r="AT371" s="184">
        <v>243227.44</v>
      </c>
      <c r="AU371" s="184">
        <v>192195.53</v>
      </c>
      <c r="AV371" s="184">
        <v>169306.44</v>
      </c>
      <c r="AW371" s="184">
        <v>148790.25</v>
      </c>
      <c r="AX371" s="184">
        <v>42883.33</v>
      </c>
      <c r="AY371" s="184">
        <v>24936.14</v>
      </c>
      <c r="AZ371" s="184">
        <v>139975.23000000001</v>
      </c>
      <c r="BA371" s="184">
        <v>175789.17</v>
      </c>
      <c r="BB371" s="184"/>
      <c r="BC371" s="184">
        <v>107308.32</v>
      </c>
      <c r="BD371" s="184">
        <v>971985.51</v>
      </c>
      <c r="BE371" s="184">
        <v>96307.28</v>
      </c>
      <c r="BF371" s="184">
        <v>61592.97</v>
      </c>
      <c r="BG371" s="184">
        <v>121417.86</v>
      </c>
      <c r="BH371" s="184">
        <v>116038.95</v>
      </c>
      <c r="BI371" s="184">
        <v>130394.45</v>
      </c>
      <c r="BJ371" s="184">
        <v>60560.83</v>
      </c>
      <c r="BK371" s="184">
        <v>182789.63</v>
      </c>
      <c r="BL371" s="184">
        <v>71254.759999999995</v>
      </c>
      <c r="BM371" s="184"/>
      <c r="BN371" s="184">
        <v>147276.78</v>
      </c>
      <c r="BO371" s="184">
        <v>309073.62</v>
      </c>
      <c r="BP371" s="184">
        <v>191249.49</v>
      </c>
      <c r="BQ371" s="184">
        <v>482508.73</v>
      </c>
      <c r="BR371" s="184">
        <v>68925</v>
      </c>
      <c r="BS371" s="184"/>
      <c r="BT371" s="184">
        <v>173626.97</v>
      </c>
      <c r="BU371" s="184">
        <v>138226.66</v>
      </c>
      <c r="BV371" s="184"/>
      <c r="BW371" s="184">
        <v>125187.49</v>
      </c>
      <c r="BX371" s="184">
        <v>57502.5</v>
      </c>
      <c r="BY371" s="184">
        <v>185485.05</v>
      </c>
      <c r="BZ371" s="184">
        <v>47943.69</v>
      </c>
      <c r="CA371" s="184">
        <v>16599.990000000002</v>
      </c>
      <c r="CB371" s="184">
        <v>146947</v>
      </c>
      <c r="CC371" s="184">
        <v>75494.720000000001</v>
      </c>
      <c r="CD371" s="184">
        <v>157228.6</v>
      </c>
      <c r="CE371" s="184">
        <v>106553.17</v>
      </c>
      <c r="CF371" s="184">
        <v>186233.84</v>
      </c>
      <c r="CG371" s="184">
        <v>99805.08</v>
      </c>
      <c r="CH371" s="184">
        <v>45606.99</v>
      </c>
      <c r="CI371" s="184">
        <v>80798.12</v>
      </c>
      <c r="CJ371" s="184">
        <v>39721.22</v>
      </c>
      <c r="CK371" s="184">
        <v>216156.44</v>
      </c>
      <c r="CL371" s="184">
        <v>28282.080000000002</v>
      </c>
      <c r="CM371" s="184">
        <v>37778.97</v>
      </c>
    </row>
    <row r="372" spans="1:91" ht="24.6">
      <c r="A372" s="120">
        <v>38</v>
      </c>
      <c r="B372" s="220" t="s">
        <v>1085</v>
      </c>
      <c r="C372" s="123" t="s">
        <v>1299</v>
      </c>
      <c r="D372" s="184"/>
      <c r="E372" s="184">
        <v>214151.29</v>
      </c>
      <c r="F372" s="184">
        <v>43756.71</v>
      </c>
      <c r="G372" s="184">
        <v>111206.57</v>
      </c>
      <c r="H372" s="184">
        <v>122147.26</v>
      </c>
      <c r="I372" s="184">
        <v>125948.26</v>
      </c>
      <c r="J372" s="184">
        <v>206716.35</v>
      </c>
      <c r="K372" s="184">
        <v>349264.62</v>
      </c>
      <c r="L372" s="184">
        <v>313994.25</v>
      </c>
      <c r="M372" s="184">
        <v>243063.67</v>
      </c>
      <c r="N372" s="184">
        <v>226964.61</v>
      </c>
      <c r="O372" s="184">
        <v>395257.23</v>
      </c>
      <c r="P372" s="184"/>
      <c r="Q372" s="184">
        <v>92216.68</v>
      </c>
      <c r="R372" s="184">
        <v>301098.62</v>
      </c>
      <c r="S372" s="184">
        <v>441857.49</v>
      </c>
      <c r="T372" s="184">
        <v>129969.96</v>
      </c>
      <c r="U372" s="184">
        <v>110700</v>
      </c>
      <c r="V372" s="184">
        <v>141099.99</v>
      </c>
      <c r="W372" s="184">
        <v>35769.99</v>
      </c>
      <c r="X372" s="184"/>
      <c r="Y372" s="184">
        <v>410765.58</v>
      </c>
      <c r="Z372" s="184">
        <v>204380.82</v>
      </c>
      <c r="AA372" s="184">
        <v>525560.01</v>
      </c>
      <c r="AB372" s="184">
        <v>193199</v>
      </c>
      <c r="AC372" s="184">
        <v>99999.99</v>
      </c>
      <c r="AD372" s="184">
        <v>105000</v>
      </c>
      <c r="AE372" s="184">
        <v>202825</v>
      </c>
      <c r="AF372" s="184"/>
      <c r="AG372" s="184">
        <v>89578.09</v>
      </c>
      <c r="AH372" s="184">
        <v>268312.5</v>
      </c>
      <c r="AI372" s="184">
        <v>248844.66</v>
      </c>
      <c r="AJ372" s="184">
        <v>463732.41</v>
      </c>
      <c r="AK372" s="184">
        <v>140200</v>
      </c>
      <c r="AL372" s="184"/>
      <c r="AM372" s="184">
        <v>320258.28999999998</v>
      </c>
      <c r="AN372" s="184"/>
      <c r="AO372" s="184">
        <v>441974.97</v>
      </c>
      <c r="AP372" s="184">
        <v>165069.75</v>
      </c>
      <c r="AQ372" s="184">
        <v>2267.4899999999998</v>
      </c>
      <c r="AR372" s="184">
        <v>160323.21</v>
      </c>
      <c r="AS372" s="184"/>
      <c r="AT372" s="184">
        <v>232144.98</v>
      </c>
      <c r="AU372" s="184">
        <v>457029.93</v>
      </c>
      <c r="AV372" s="184">
        <v>235520</v>
      </c>
      <c r="AW372" s="184">
        <v>209576.34</v>
      </c>
      <c r="AX372" s="184">
        <v>45090</v>
      </c>
      <c r="AY372" s="184">
        <v>233578.97</v>
      </c>
      <c r="AZ372" s="184">
        <v>323366.90999999997</v>
      </c>
      <c r="BA372" s="184">
        <v>149947.5</v>
      </c>
      <c r="BB372" s="184"/>
      <c r="BC372" s="184"/>
      <c r="BD372" s="184">
        <v>724942.49</v>
      </c>
      <c r="BE372" s="184">
        <v>267322.65000000002</v>
      </c>
      <c r="BF372" s="184"/>
      <c r="BG372" s="184"/>
      <c r="BH372" s="184">
        <v>283399.83</v>
      </c>
      <c r="BI372" s="184">
        <v>167205</v>
      </c>
      <c r="BJ372" s="184">
        <v>422174.85</v>
      </c>
      <c r="BK372" s="184">
        <v>127700.31</v>
      </c>
      <c r="BL372" s="184">
        <v>121569.65</v>
      </c>
      <c r="BM372" s="184"/>
      <c r="BN372" s="184">
        <v>187314.17</v>
      </c>
      <c r="BO372" s="184">
        <v>37250.01</v>
      </c>
      <c r="BP372" s="184">
        <v>125375.01</v>
      </c>
      <c r="BQ372" s="184">
        <v>286383.33</v>
      </c>
      <c r="BR372" s="184">
        <v>145695</v>
      </c>
      <c r="BS372" s="184"/>
      <c r="BT372" s="184">
        <v>250350</v>
      </c>
      <c r="BU372" s="184">
        <v>155499.99</v>
      </c>
      <c r="BV372" s="184"/>
      <c r="BW372" s="184">
        <v>169599.51</v>
      </c>
      <c r="BX372" s="184"/>
      <c r="BY372" s="184">
        <v>321951.87</v>
      </c>
      <c r="BZ372" s="184"/>
      <c r="CA372" s="184">
        <v>114999.99</v>
      </c>
      <c r="CB372" s="184">
        <v>479179.01</v>
      </c>
      <c r="CC372" s="184">
        <v>234458.4</v>
      </c>
      <c r="CD372" s="184">
        <v>360375</v>
      </c>
      <c r="CE372" s="184">
        <v>81500.009999999995</v>
      </c>
      <c r="CF372" s="184">
        <v>598308.34</v>
      </c>
      <c r="CG372" s="184">
        <v>192750</v>
      </c>
      <c r="CH372" s="184">
        <v>75199.89</v>
      </c>
      <c r="CI372" s="184">
        <v>360654.15</v>
      </c>
      <c r="CJ372" s="184">
        <v>124899.99</v>
      </c>
      <c r="CK372" s="184">
        <v>405950.01</v>
      </c>
      <c r="CL372" s="184">
        <v>123999.99</v>
      </c>
      <c r="CM372" s="184">
        <v>184368.96</v>
      </c>
    </row>
    <row r="373" spans="1:91" ht="24.6">
      <c r="A373" s="120">
        <v>38</v>
      </c>
      <c r="B373" s="220" t="s">
        <v>1086</v>
      </c>
      <c r="C373" s="123" t="s">
        <v>625</v>
      </c>
      <c r="D373" s="184"/>
      <c r="E373" s="184">
        <v>69482.2</v>
      </c>
      <c r="F373" s="184">
        <v>51770.6</v>
      </c>
      <c r="G373" s="184">
        <v>51736.26</v>
      </c>
      <c r="H373" s="184">
        <v>25165.17</v>
      </c>
      <c r="I373" s="184">
        <v>27092.9</v>
      </c>
      <c r="J373" s="184">
        <v>126216.21</v>
      </c>
      <c r="K373" s="184">
        <v>249030.82</v>
      </c>
      <c r="L373" s="184">
        <v>154306</v>
      </c>
      <c r="M373" s="184">
        <v>82519.38</v>
      </c>
      <c r="N373" s="184">
        <v>79044.820000000007</v>
      </c>
      <c r="O373" s="184">
        <v>38431.589999999997</v>
      </c>
      <c r="P373" s="184"/>
      <c r="Q373" s="184">
        <v>182525.4</v>
      </c>
      <c r="R373" s="184">
        <v>23314</v>
      </c>
      <c r="S373" s="184"/>
      <c r="T373" s="184">
        <v>2250</v>
      </c>
      <c r="U373" s="184">
        <v>272445.62</v>
      </c>
      <c r="V373" s="184">
        <v>161829.99</v>
      </c>
      <c r="W373" s="184">
        <v>25466.67</v>
      </c>
      <c r="X373" s="184"/>
      <c r="Y373" s="184">
        <v>46718.1</v>
      </c>
      <c r="Z373" s="184">
        <v>121051.83</v>
      </c>
      <c r="AA373" s="184">
        <v>40483.42</v>
      </c>
      <c r="AB373" s="184">
        <v>11451.38</v>
      </c>
      <c r="AC373" s="184">
        <v>1802.46</v>
      </c>
      <c r="AD373" s="184">
        <v>22648.55</v>
      </c>
      <c r="AE373" s="184">
        <v>140139.01</v>
      </c>
      <c r="AF373" s="184">
        <v>503.6</v>
      </c>
      <c r="AG373" s="184">
        <v>57010.59</v>
      </c>
      <c r="AH373" s="184">
        <v>37030</v>
      </c>
      <c r="AI373" s="184">
        <v>470512.84</v>
      </c>
      <c r="AJ373" s="184">
        <v>4083.29</v>
      </c>
      <c r="AK373" s="184">
        <v>145617.17000000001</v>
      </c>
      <c r="AL373" s="184"/>
      <c r="AM373" s="184">
        <v>53839.44</v>
      </c>
      <c r="AN373" s="184">
        <v>75817.440000000002</v>
      </c>
      <c r="AO373" s="184">
        <v>21379.98</v>
      </c>
      <c r="AP373" s="184">
        <v>38247.75</v>
      </c>
      <c r="AQ373" s="184">
        <v>102782.58</v>
      </c>
      <c r="AR373" s="184">
        <v>117245.01</v>
      </c>
      <c r="AS373" s="184"/>
      <c r="AT373" s="184">
        <v>58456.32</v>
      </c>
      <c r="AU373" s="184">
        <v>117843.18</v>
      </c>
      <c r="AV373" s="184">
        <v>24995</v>
      </c>
      <c r="AW373" s="184">
        <v>49999.86</v>
      </c>
      <c r="AX373" s="184">
        <v>48907.17</v>
      </c>
      <c r="AY373" s="184">
        <v>3635</v>
      </c>
      <c r="AZ373" s="184">
        <v>96252.3</v>
      </c>
      <c r="BA373" s="184">
        <v>249194.4</v>
      </c>
      <c r="BB373" s="184"/>
      <c r="BC373" s="184">
        <v>27643.08</v>
      </c>
      <c r="BD373" s="184">
        <v>196084.45</v>
      </c>
      <c r="BE373" s="184">
        <v>57987.56</v>
      </c>
      <c r="BF373" s="184">
        <v>8399.4</v>
      </c>
      <c r="BG373" s="184">
        <v>8035.2</v>
      </c>
      <c r="BH373" s="184">
        <v>40402.58</v>
      </c>
      <c r="BI373" s="184">
        <v>190145.16</v>
      </c>
      <c r="BJ373" s="184">
        <v>306897.73</v>
      </c>
      <c r="BK373" s="184">
        <v>85591.45</v>
      </c>
      <c r="BL373" s="184">
        <v>69091.08</v>
      </c>
      <c r="BM373" s="184"/>
      <c r="BN373" s="184">
        <v>34328.1</v>
      </c>
      <c r="BO373" s="184">
        <v>7145.86</v>
      </c>
      <c r="BP373" s="184">
        <v>28578.45</v>
      </c>
      <c r="BQ373" s="184">
        <v>235776.63</v>
      </c>
      <c r="BR373" s="184">
        <v>245505.11</v>
      </c>
      <c r="BS373" s="186"/>
      <c r="BT373" s="186">
        <v>37325.660000000003</v>
      </c>
      <c r="BU373" s="186">
        <v>25944.99</v>
      </c>
      <c r="BV373" s="186"/>
      <c r="BW373" s="184">
        <v>28130.01</v>
      </c>
      <c r="BX373" s="186">
        <v>25892.31</v>
      </c>
      <c r="BY373" s="186">
        <v>125800.59</v>
      </c>
      <c r="BZ373" s="186">
        <v>11334.69</v>
      </c>
      <c r="CA373" s="186">
        <v>3612.51</v>
      </c>
      <c r="CB373" s="186">
        <v>74555.34</v>
      </c>
      <c r="CC373" s="186">
        <v>90864.33</v>
      </c>
      <c r="CD373" s="186">
        <v>24501.91</v>
      </c>
      <c r="CE373" s="186">
        <v>13329.18</v>
      </c>
      <c r="CF373" s="186"/>
      <c r="CG373" s="184">
        <v>6108.39</v>
      </c>
      <c r="CH373" s="184">
        <v>19736.189999999999</v>
      </c>
      <c r="CI373" s="186">
        <v>2820</v>
      </c>
      <c r="CJ373" s="186">
        <v>18227.240000000002</v>
      </c>
      <c r="CK373" s="186">
        <v>302272.74</v>
      </c>
      <c r="CL373" s="186"/>
      <c r="CM373" s="186"/>
    </row>
    <row r="374" spans="1:91" ht="24.6">
      <c r="A374" s="120">
        <v>38</v>
      </c>
      <c r="B374" s="220" t="s">
        <v>1087</v>
      </c>
      <c r="C374" s="123" t="s">
        <v>626</v>
      </c>
      <c r="D374" s="184"/>
      <c r="E374" s="184">
        <v>13538.68</v>
      </c>
      <c r="F374" s="184">
        <v>11289.53</v>
      </c>
      <c r="G374" s="184">
        <v>46655.34</v>
      </c>
      <c r="H374" s="184">
        <v>5126.79</v>
      </c>
      <c r="I374" s="184">
        <v>6086.04</v>
      </c>
      <c r="J374" s="184">
        <v>7459</v>
      </c>
      <c r="K374" s="184">
        <v>44748.01</v>
      </c>
      <c r="L374" s="184">
        <v>22114.5</v>
      </c>
      <c r="M374" s="184">
        <v>48290.42</v>
      </c>
      <c r="N374" s="184">
        <v>59250.68</v>
      </c>
      <c r="O374" s="184">
        <v>8750.7999999999993</v>
      </c>
      <c r="P374" s="184"/>
      <c r="Q374" s="184">
        <v>14365</v>
      </c>
      <c r="R374" s="184">
        <v>28397.759999999998</v>
      </c>
      <c r="S374" s="184">
        <v>10882.5</v>
      </c>
      <c r="T374" s="184">
        <v>26823.51</v>
      </c>
      <c r="U374" s="184">
        <v>26166.6</v>
      </c>
      <c r="V374" s="184">
        <v>13557.59</v>
      </c>
      <c r="W374" s="184">
        <v>1500</v>
      </c>
      <c r="X374" s="184"/>
      <c r="Y374" s="184">
        <v>36943.08</v>
      </c>
      <c r="Z374" s="184">
        <v>708.49</v>
      </c>
      <c r="AA374" s="184">
        <v>4942.5</v>
      </c>
      <c r="AB374" s="184">
        <v>3465.96</v>
      </c>
      <c r="AC374" s="184">
        <v>4040.01</v>
      </c>
      <c r="AD374" s="184">
        <v>12525.83</v>
      </c>
      <c r="AE374" s="184">
        <v>15317.67</v>
      </c>
      <c r="AF374" s="184">
        <v>13560.55</v>
      </c>
      <c r="AG374" s="184">
        <v>21938.85</v>
      </c>
      <c r="AH374" s="184">
        <v>6225</v>
      </c>
      <c r="AI374" s="184">
        <v>713.92</v>
      </c>
      <c r="AJ374" s="184">
        <v>61512.959999999999</v>
      </c>
      <c r="AK374" s="184">
        <v>7114.95</v>
      </c>
      <c r="AL374" s="184"/>
      <c r="AM374" s="184">
        <v>58149.88</v>
      </c>
      <c r="AN374" s="184">
        <v>27914.01</v>
      </c>
      <c r="AO374" s="184">
        <v>19888.830000000002</v>
      </c>
      <c r="AP374" s="184">
        <v>12547.5</v>
      </c>
      <c r="AQ374" s="184">
        <v>12432.14</v>
      </c>
      <c r="AR374" s="184">
        <v>1430.01</v>
      </c>
      <c r="AS374" s="184"/>
      <c r="AT374" s="184">
        <v>6103.47</v>
      </c>
      <c r="AU374" s="184">
        <v>29828.21</v>
      </c>
      <c r="AV374" s="184">
        <v>28921.5</v>
      </c>
      <c r="AW374" s="184">
        <v>9272.64</v>
      </c>
      <c r="AX374" s="184">
        <v>8544</v>
      </c>
      <c r="AY374" s="184">
        <v>12500</v>
      </c>
      <c r="AZ374" s="184">
        <v>10377.620000000001</v>
      </c>
      <c r="BA374" s="184">
        <v>3298.5</v>
      </c>
      <c r="BB374" s="184"/>
      <c r="BC374" s="184">
        <v>11761.74</v>
      </c>
      <c r="BD374" s="184">
        <v>162842.51</v>
      </c>
      <c r="BE374" s="184">
        <v>1054.17</v>
      </c>
      <c r="BF374" s="184">
        <v>9649.2900000000009</v>
      </c>
      <c r="BG374" s="184">
        <v>27174.6</v>
      </c>
      <c r="BH374" s="184">
        <v>62359.9</v>
      </c>
      <c r="BI374" s="184">
        <v>26696.86</v>
      </c>
      <c r="BJ374" s="184">
        <v>23199</v>
      </c>
      <c r="BK374" s="184">
        <v>37183.33</v>
      </c>
      <c r="BL374" s="184">
        <v>16585.27</v>
      </c>
      <c r="BM374" s="184"/>
      <c r="BN374" s="184">
        <v>28535.49</v>
      </c>
      <c r="BO374" s="184">
        <v>42110.01</v>
      </c>
      <c r="BP374" s="184">
        <v>76893.960000000006</v>
      </c>
      <c r="BQ374" s="184">
        <v>59924.51</v>
      </c>
      <c r="BR374" s="184">
        <v>7832.49</v>
      </c>
      <c r="BS374" s="184"/>
      <c r="BT374" s="184">
        <v>38360.370000000003</v>
      </c>
      <c r="BU374" s="184">
        <v>3935.01</v>
      </c>
      <c r="BV374" s="184"/>
      <c r="BW374" s="184">
        <v>44362.5</v>
      </c>
      <c r="BX374" s="184">
        <v>4610.55</v>
      </c>
      <c r="BY374" s="184">
        <v>134570.26999999999</v>
      </c>
      <c r="BZ374" s="184">
        <v>1655.01</v>
      </c>
      <c r="CA374" s="184"/>
      <c r="CB374" s="184">
        <v>28262.67</v>
      </c>
      <c r="CC374" s="184">
        <v>44576.75</v>
      </c>
      <c r="CD374" s="184">
        <v>13348</v>
      </c>
      <c r="CE374" s="184">
        <v>18135.490000000002</v>
      </c>
      <c r="CF374" s="184">
        <v>62178.67</v>
      </c>
      <c r="CG374" s="184">
        <v>7860</v>
      </c>
      <c r="CH374" s="184">
        <v>2168.6999999999998</v>
      </c>
      <c r="CI374" s="184">
        <v>4740.33</v>
      </c>
      <c r="CJ374" s="184">
        <v>5514.99</v>
      </c>
      <c r="CK374" s="184">
        <v>1799.49</v>
      </c>
      <c r="CL374" s="184">
        <v>10449.51</v>
      </c>
      <c r="CM374" s="184">
        <v>11154.92</v>
      </c>
    </row>
    <row r="375" spans="1:91" ht="24.6">
      <c r="A375" s="120">
        <v>38</v>
      </c>
      <c r="B375" s="220" t="s">
        <v>1088</v>
      </c>
      <c r="C375" s="123" t="s">
        <v>627</v>
      </c>
      <c r="D375" s="184"/>
      <c r="E375" s="184">
        <v>22565.29</v>
      </c>
      <c r="F375" s="184">
        <v>5108.1400000000003</v>
      </c>
      <c r="G375" s="184"/>
      <c r="H375" s="184"/>
      <c r="I375" s="184">
        <v>5067.3900000000003</v>
      </c>
      <c r="J375" s="184">
        <v>10239.459999999999</v>
      </c>
      <c r="K375" s="184">
        <v>27585.39</v>
      </c>
      <c r="L375" s="184"/>
      <c r="M375" s="184">
        <v>1239.8800000000001</v>
      </c>
      <c r="N375" s="184">
        <v>17937.48</v>
      </c>
      <c r="O375" s="184"/>
      <c r="P375" s="184"/>
      <c r="Q375" s="184"/>
      <c r="R375" s="184">
        <v>36585.550000000003</v>
      </c>
      <c r="S375" s="184">
        <v>6312.51</v>
      </c>
      <c r="T375" s="184">
        <v>4767.4799999999996</v>
      </c>
      <c r="U375" s="184">
        <v>7369.99</v>
      </c>
      <c r="V375" s="184">
        <v>6266.4</v>
      </c>
      <c r="W375" s="184"/>
      <c r="X375" s="184"/>
      <c r="Y375" s="184"/>
      <c r="Z375" s="184"/>
      <c r="AA375" s="184">
        <v>9141.8799999999992</v>
      </c>
      <c r="AB375" s="184">
        <v>16334.88</v>
      </c>
      <c r="AC375" s="184"/>
      <c r="AD375" s="184">
        <v>11903.5</v>
      </c>
      <c r="AE375" s="184"/>
      <c r="AF375" s="184">
        <v>1838.05</v>
      </c>
      <c r="AG375" s="184">
        <v>9442.26</v>
      </c>
      <c r="AH375" s="184">
        <v>2937.5</v>
      </c>
      <c r="AI375" s="184">
        <v>28281.72</v>
      </c>
      <c r="AJ375" s="184"/>
      <c r="AK375" s="184">
        <v>1811.25</v>
      </c>
      <c r="AL375" s="184"/>
      <c r="AM375" s="184">
        <v>6750</v>
      </c>
      <c r="AN375" s="184">
        <v>5119.38</v>
      </c>
      <c r="AO375" s="184">
        <v>2625</v>
      </c>
      <c r="AP375" s="184">
        <v>4494</v>
      </c>
      <c r="AQ375" s="184"/>
      <c r="AR375" s="184">
        <v>8261.25</v>
      </c>
      <c r="AS375" s="184"/>
      <c r="AT375" s="184">
        <v>6555.96</v>
      </c>
      <c r="AU375" s="184">
        <v>17523.3</v>
      </c>
      <c r="AV375" s="184">
        <v>4360.2</v>
      </c>
      <c r="AW375" s="184">
        <v>1749.99</v>
      </c>
      <c r="AX375" s="184"/>
      <c r="AY375" s="184"/>
      <c r="AZ375" s="184">
        <v>12887.52</v>
      </c>
      <c r="BA375" s="184">
        <v>9567.51</v>
      </c>
      <c r="BB375" s="184"/>
      <c r="BC375" s="184">
        <v>10824.99</v>
      </c>
      <c r="BD375" s="184"/>
      <c r="BE375" s="184"/>
      <c r="BF375" s="184"/>
      <c r="BG375" s="184">
        <v>11505.87</v>
      </c>
      <c r="BH375" s="184"/>
      <c r="BI375" s="184">
        <v>1900</v>
      </c>
      <c r="BJ375" s="184"/>
      <c r="BK375" s="184">
        <v>2991.67</v>
      </c>
      <c r="BL375" s="184">
        <v>5499.99</v>
      </c>
      <c r="BM375" s="184"/>
      <c r="BN375" s="184">
        <v>5791.5</v>
      </c>
      <c r="BO375" s="184">
        <v>10968.75</v>
      </c>
      <c r="BP375" s="184">
        <v>17296.03</v>
      </c>
      <c r="BQ375" s="184">
        <v>33840.51</v>
      </c>
      <c r="BR375" s="184"/>
      <c r="BS375" s="184"/>
      <c r="BT375" s="184">
        <v>652.5</v>
      </c>
      <c r="BU375" s="184"/>
      <c r="BV375" s="184"/>
      <c r="BW375" s="184"/>
      <c r="BX375" s="184">
        <v>5250</v>
      </c>
      <c r="BY375" s="184"/>
      <c r="BZ375" s="184"/>
      <c r="CA375" s="184"/>
      <c r="CB375" s="184">
        <v>10106.01</v>
      </c>
      <c r="CC375" s="184"/>
      <c r="CD375" s="184">
        <v>10374.99</v>
      </c>
      <c r="CE375" s="184">
        <v>33498.269999999997</v>
      </c>
      <c r="CF375" s="184">
        <v>1437.51</v>
      </c>
      <c r="CG375" s="184">
        <v>5048.76</v>
      </c>
      <c r="CH375" s="184">
        <v>6447.24</v>
      </c>
      <c r="CI375" s="184">
        <v>812.49</v>
      </c>
      <c r="CJ375" s="184">
        <v>1950</v>
      </c>
      <c r="CK375" s="184"/>
      <c r="CL375" s="184">
        <v>7895.01</v>
      </c>
      <c r="CM375" s="184"/>
    </row>
    <row r="376" spans="1:91" ht="24.6">
      <c r="A376" s="120">
        <v>38</v>
      </c>
      <c r="B376" s="220" t="s">
        <v>1089</v>
      </c>
      <c r="C376" s="123" t="s">
        <v>1300</v>
      </c>
      <c r="D376" s="184"/>
      <c r="E376" s="184"/>
      <c r="F376" s="184"/>
      <c r="G376" s="184"/>
      <c r="H376" s="184"/>
      <c r="I376" s="184">
        <v>1963.82</v>
      </c>
      <c r="J376" s="184">
        <v>4449.7</v>
      </c>
      <c r="K376" s="184"/>
      <c r="L376" s="184"/>
      <c r="M376" s="184"/>
      <c r="N376" s="184"/>
      <c r="O376" s="184"/>
      <c r="P376" s="184"/>
      <c r="Q376" s="184"/>
      <c r="R376" s="184">
        <v>1096.5</v>
      </c>
      <c r="S376" s="184">
        <v>2600</v>
      </c>
      <c r="T376" s="184">
        <v>2499.9899999999998</v>
      </c>
      <c r="U376" s="184">
        <v>11690.01</v>
      </c>
      <c r="V376" s="184"/>
      <c r="W376" s="184"/>
      <c r="X376" s="184"/>
      <c r="Y376" s="184"/>
      <c r="Z376" s="184"/>
      <c r="AA376" s="184"/>
      <c r="AB376" s="184"/>
      <c r="AC376" s="184"/>
      <c r="AD376" s="184">
        <v>748.79</v>
      </c>
      <c r="AE376" s="184"/>
      <c r="AF376" s="184"/>
      <c r="AG376" s="184">
        <v>498.03</v>
      </c>
      <c r="AH376" s="184"/>
      <c r="AI376" s="184"/>
      <c r="AJ376" s="184"/>
      <c r="AK376" s="184"/>
      <c r="AL376" s="184"/>
      <c r="AM376" s="184"/>
      <c r="AN376" s="184"/>
      <c r="AO376" s="184">
        <v>13247.01</v>
      </c>
      <c r="AP376" s="184"/>
      <c r="AQ376" s="184">
        <v>1845</v>
      </c>
      <c r="AR376" s="184"/>
      <c r="AS376" s="184"/>
      <c r="AT376" s="184"/>
      <c r="AU376" s="184"/>
      <c r="AV376" s="184">
        <v>7920</v>
      </c>
      <c r="AW376" s="184"/>
      <c r="AX376" s="184">
        <v>1950</v>
      </c>
      <c r="AY376" s="184"/>
      <c r="AZ376" s="184"/>
      <c r="BA376" s="184"/>
      <c r="BB376" s="184"/>
      <c r="BC376" s="184"/>
      <c r="BD376" s="184"/>
      <c r="BE376" s="184">
        <v>2864.58</v>
      </c>
      <c r="BF376" s="184"/>
      <c r="BG376" s="184"/>
      <c r="BH376" s="184">
        <v>37249.89</v>
      </c>
      <c r="BI376" s="184"/>
      <c r="BJ376" s="184"/>
      <c r="BK376" s="184">
        <v>3129.99</v>
      </c>
      <c r="BL376" s="184">
        <v>2706.18</v>
      </c>
      <c r="BM376" s="184"/>
      <c r="BN376" s="184"/>
      <c r="BO376" s="184"/>
      <c r="BP376" s="184"/>
      <c r="BQ376" s="184"/>
      <c r="BR376" s="184"/>
      <c r="BS376" s="184"/>
      <c r="BT376" s="184"/>
      <c r="BU376" s="184">
        <v>18049.98</v>
      </c>
      <c r="BV376" s="184"/>
      <c r="BW376" s="184"/>
      <c r="BX376" s="184">
        <v>9135.86</v>
      </c>
      <c r="BY376" s="184"/>
      <c r="BZ376" s="184"/>
      <c r="CA376" s="184"/>
      <c r="CB376" s="184">
        <v>13500</v>
      </c>
      <c r="CC376" s="184"/>
      <c r="CD376" s="184"/>
      <c r="CE376" s="184"/>
      <c r="CF376" s="184"/>
      <c r="CG376" s="184"/>
      <c r="CH376" s="184">
        <v>1999.89</v>
      </c>
      <c r="CI376" s="184"/>
      <c r="CJ376" s="184">
        <v>2288.34</v>
      </c>
      <c r="CK376" s="184"/>
      <c r="CL376" s="184"/>
      <c r="CM376" s="184">
        <v>10350</v>
      </c>
    </row>
    <row r="377" spans="1:91" ht="24.6">
      <c r="A377" s="120">
        <v>38</v>
      </c>
      <c r="B377" s="220" t="s">
        <v>1090</v>
      </c>
      <c r="C377" s="123" t="s">
        <v>1301</v>
      </c>
      <c r="D377" s="184"/>
      <c r="E377" s="184">
        <v>632697.39</v>
      </c>
      <c r="F377" s="184">
        <v>339424.29</v>
      </c>
      <c r="G377" s="184">
        <v>681611.25</v>
      </c>
      <c r="H377" s="184">
        <v>437149.52</v>
      </c>
      <c r="I377" s="184">
        <v>631371.62</v>
      </c>
      <c r="J377" s="184">
        <v>1163089.3799999999</v>
      </c>
      <c r="K377" s="184">
        <v>1987221.37</v>
      </c>
      <c r="L377" s="184">
        <v>667161.84</v>
      </c>
      <c r="M377" s="184">
        <v>1556514.2</v>
      </c>
      <c r="N377" s="184">
        <v>2624522.91</v>
      </c>
      <c r="O377" s="184">
        <v>281770.05</v>
      </c>
      <c r="P377" s="184"/>
      <c r="Q377" s="184">
        <v>661888.72</v>
      </c>
      <c r="R377" s="184">
        <v>800779.66</v>
      </c>
      <c r="S377" s="184">
        <v>3873637.44</v>
      </c>
      <c r="T377" s="184">
        <v>394095.29</v>
      </c>
      <c r="U377" s="184">
        <v>998886.5</v>
      </c>
      <c r="V377" s="184">
        <v>359442.51</v>
      </c>
      <c r="W377" s="184">
        <v>436204.99</v>
      </c>
      <c r="X377" s="184"/>
      <c r="Y377" s="184">
        <v>851467.89</v>
      </c>
      <c r="Z377" s="184">
        <v>1076925.6399999999</v>
      </c>
      <c r="AA377" s="184">
        <v>1140736.3999999999</v>
      </c>
      <c r="AB377" s="184">
        <v>272582.96999999997</v>
      </c>
      <c r="AC377" s="184">
        <v>597775.05000000005</v>
      </c>
      <c r="AD377" s="184">
        <v>516860.5</v>
      </c>
      <c r="AE377" s="184">
        <v>3123377.93</v>
      </c>
      <c r="AF377" s="184">
        <v>786301.96</v>
      </c>
      <c r="AG377" s="184">
        <v>519122.39</v>
      </c>
      <c r="AH377" s="184">
        <v>790037.43</v>
      </c>
      <c r="AI377" s="184">
        <v>1513959.45</v>
      </c>
      <c r="AJ377" s="184">
        <v>528530.77</v>
      </c>
      <c r="AK377" s="184">
        <v>419241</v>
      </c>
      <c r="AL377" s="184"/>
      <c r="AM377" s="184">
        <v>1002556.71</v>
      </c>
      <c r="AN377" s="184">
        <v>611032.43999999994</v>
      </c>
      <c r="AO377" s="184">
        <v>1952191.88</v>
      </c>
      <c r="AP377" s="184">
        <v>1515075.04</v>
      </c>
      <c r="AQ377" s="184">
        <v>1098703.24</v>
      </c>
      <c r="AR377" s="184">
        <v>217641</v>
      </c>
      <c r="AS377" s="184"/>
      <c r="AT377" s="184">
        <v>876020.37</v>
      </c>
      <c r="AU377" s="184">
        <v>1571399.26</v>
      </c>
      <c r="AV377" s="184">
        <v>1072480.43</v>
      </c>
      <c r="AW377" s="184">
        <v>726866.91</v>
      </c>
      <c r="AX377" s="184">
        <v>1052376.92</v>
      </c>
      <c r="AY377" s="184">
        <v>352294.09</v>
      </c>
      <c r="AZ377" s="184">
        <v>977777.09</v>
      </c>
      <c r="BA377" s="184">
        <v>974796.94</v>
      </c>
      <c r="BB377" s="184"/>
      <c r="BC377" s="184">
        <v>779483.91</v>
      </c>
      <c r="BD377" s="184">
        <v>11179569.4</v>
      </c>
      <c r="BE377" s="184">
        <v>2535955.7200000002</v>
      </c>
      <c r="BF377" s="184">
        <v>367379.18</v>
      </c>
      <c r="BG377" s="184">
        <v>1245339.3899999999</v>
      </c>
      <c r="BH377" s="184">
        <v>4718374.8600000003</v>
      </c>
      <c r="BI377" s="184">
        <v>322323.37</v>
      </c>
      <c r="BJ377" s="184">
        <v>423179.91</v>
      </c>
      <c r="BK377" s="184">
        <v>423296.25</v>
      </c>
      <c r="BL377" s="184">
        <v>500368.84</v>
      </c>
      <c r="BM377" s="184"/>
      <c r="BN377" s="184">
        <v>1230222.07</v>
      </c>
      <c r="BO377" s="184">
        <v>673669.36</v>
      </c>
      <c r="BP377" s="184">
        <v>1432386.81</v>
      </c>
      <c r="BQ377" s="184">
        <v>877002.66</v>
      </c>
      <c r="BR377" s="184">
        <v>730874.41</v>
      </c>
      <c r="BS377" s="184"/>
      <c r="BT377" s="184">
        <v>1021106.37</v>
      </c>
      <c r="BU377" s="184">
        <v>871750.89</v>
      </c>
      <c r="BV377" s="184"/>
      <c r="BW377" s="184">
        <v>385683.54</v>
      </c>
      <c r="BX377" s="184">
        <v>478083.27</v>
      </c>
      <c r="BY377" s="184">
        <v>4078934.47</v>
      </c>
      <c r="BZ377" s="184">
        <v>572622.65</v>
      </c>
      <c r="CA377" s="184">
        <v>549815.01</v>
      </c>
      <c r="CB377" s="184">
        <v>807796.97</v>
      </c>
      <c r="CC377" s="184">
        <v>989375.99</v>
      </c>
      <c r="CD377" s="184">
        <v>3354734.31</v>
      </c>
      <c r="CE377" s="184">
        <v>1167159.76</v>
      </c>
      <c r="CF377" s="184">
        <v>3625110.96</v>
      </c>
      <c r="CG377" s="184">
        <v>504059.67</v>
      </c>
      <c r="CH377" s="184">
        <v>519875.91</v>
      </c>
      <c r="CI377" s="184">
        <v>463573.59</v>
      </c>
      <c r="CJ377" s="184">
        <v>482006.67</v>
      </c>
      <c r="CK377" s="184">
        <v>4752486.0999999996</v>
      </c>
      <c r="CL377" s="184">
        <v>564742.53</v>
      </c>
      <c r="CM377" s="184">
        <v>620106.16</v>
      </c>
    </row>
    <row r="378" spans="1:91" ht="24.6">
      <c r="A378" s="120">
        <v>38</v>
      </c>
      <c r="B378" s="220" t="s">
        <v>1091</v>
      </c>
      <c r="C378" s="123" t="s">
        <v>628</v>
      </c>
      <c r="D378" s="184"/>
      <c r="E378" s="184">
        <v>178550.94</v>
      </c>
      <c r="F378" s="184">
        <v>117244.27</v>
      </c>
      <c r="G378" s="184">
        <v>213248.91</v>
      </c>
      <c r="H378" s="184">
        <v>123398.51</v>
      </c>
      <c r="I378" s="184">
        <v>146083.44</v>
      </c>
      <c r="J378" s="184">
        <v>96290.13</v>
      </c>
      <c r="K378" s="184">
        <v>202467.87</v>
      </c>
      <c r="L378" s="184">
        <v>96303.82</v>
      </c>
      <c r="M378" s="184">
        <v>231847.96</v>
      </c>
      <c r="N378" s="184">
        <v>364460.97</v>
      </c>
      <c r="O378" s="184">
        <v>45756.35</v>
      </c>
      <c r="P378" s="184"/>
      <c r="Q378" s="184">
        <v>284568.17</v>
      </c>
      <c r="R378" s="184">
        <v>228350</v>
      </c>
      <c r="S378" s="184">
        <v>408465.84</v>
      </c>
      <c r="T378" s="184">
        <v>333585.15000000002</v>
      </c>
      <c r="U378" s="184">
        <v>134272.9</v>
      </c>
      <c r="V378" s="184">
        <v>312647.12</v>
      </c>
      <c r="W378" s="184">
        <v>94679.71</v>
      </c>
      <c r="X378" s="184"/>
      <c r="Y378" s="184">
        <v>207278.36</v>
      </c>
      <c r="Z378" s="184">
        <v>227631.28</v>
      </c>
      <c r="AA378" s="184">
        <v>224293.61</v>
      </c>
      <c r="AB378" s="184">
        <v>109690.1</v>
      </c>
      <c r="AC378" s="184">
        <v>42506.98</v>
      </c>
      <c r="AD378" s="184">
        <v>108537.45</v>
      </c>
      <c r="AE378" s="184">
        <v>160456.38</v>
      </c>
      <c r="AF378" s="184">
        <v>80193.8</v>
      </c>
      <c r="AG378" s="184">
        <v>158292.09</v>
      </c>
      <c r="AH378" s="184">
        <v>98249.16</v>
      </c>
      <c r="AI378" s="184">
        <v>55370.78</v>
      </c>
      <c r="AJ378" s="184">
        <v>116113.38</v>
      </c>
      <c r="AK378" s="184">
        <v>187174.59</v>
      </c>
      <c r="AL378" s="184"/>
      <c r="AM378" s="184">
        <v>157371.6</v>
      </c>
      <c r="AN378" s="184">
        <v>99876.28</v>
      </c>
      <c r="AO378" s="184">
        <v>230741.13</v>
      </c>
      <c r="AP378" s="184">
        <v>140937.54999999999</v>
      </c>
      <c r="AQ378" s="184">
        <v>142318.72</v>
      </c>
      <c r="AR378" s="184">
        <v>43194.15</v>
      </c>
      <c r="AS378" s="184"/>
      <c r="AT378" s="184">
        <v>188415.03</v>
      </c>
      <c r="AU378" s="184">
        <v>328005.11</v>
      </c>
      <c r="AV378" s="184">
        <v>91234.75</v>
      </c>
      <c r="AW378" s="184">
        <v>185149.87</v>
      </c>
      <c r="AX378" s="184">
        <v>108214.5</v>
      </c>
      <c r="AY378" s="184">
        <v>194084.17</v>
      </c>
      <c r="AZ378" s="184">
        <v>70211.179999999993</v>
      </c>
      <c r="BA378" s="184">
        <v>123375.17</v>
      </c>
      <c r="BB378" s="184"/>
      <c r="BC378" s="184">
        <v>171257.34</v>
      </c>
      <c r="BD378" s="184">
        <v>1502298.8</v>
      </c>
      <c r="BE378" s="184">
        <v>271605.27</v>
      </c>
      <c r="BF378" s="184">
        <v>54882.09</v>
      </c>
      <c r="BG378" s="184">
        <v>7746.69</v>
      </c>
      <c r="BH378" s="184">
        <v>548968.93000000005</v>
      </c>
      <c r="BI378" s="184">
        <v>114305</v>
      </c>
      <c r="BJ378" s="184">
        <v>82337.820000000007</v>
      </c>
      <c r="BK378" s="184">
        <v>159645.15</v>
      </c>
      <c r="BL378" s="184">
        <v>166692.67000000001</v>
      </c>
      <c r="BM378" s="184"/>
      <c r="BN378" s="184">
        <v>257188.05</v>
      </c>
      <c r="BO378" s="184">
        <v>289145.61</v>
      </c>
      <c r="BP378" s="184">
        <v>272889.75</v>
      </c>
      <c r="BQ378" s="184">
        <v>294361.71999999997</v>
      </c>
      <c r="BR378" s="184">
        <v>79797.990000000005</v>
      </c>
      <c r="BS378" s="184"/>
      <c r="BT378" s="184">
        <v>85712.87</v>
      </c>
      <c r="BU378" s="184">
        <v>58573.32</v>
      </c>
      <c r="BV378" s="184"/>
      <c r="BW378" s="184">
        <v>73166.67</v>
      </c>
      <c r="BX378" s="184">
        <v>116558.33</v>
      </c>
      <c r="BY378" s="184">
        <v>824137.17</v>
      </c>
      <c r="BZ378" s="184">
        <v>78736.27</v>
      </c>
      <c r="CA378" s="184">
        <v>74833.320000000007</v>
      </c>
      <c r="CB378" s="184">
        <v>192745.01</v>
      </c>
      <c r="CC378" s="184">
        <v>67487.5</v>
      </c>
      <c r="CD378" s="184">
        <v>219665</v>
      </c>
      <c r="CE378" s="184">
        <v>222798.3</v>
      </c>
      <c r="CF378" s="184">
        <v>302618.83</v>
      </c>
      <c r="CG378" s="184">
        <v>98762.16</v>
      </c>
      <c r="CH378" s="184">
        <v>54000.45</v>
      </c>
      <c r="CI378" s="184">
        <v>81805.350000000006</v>
      </c>
      <c r="CJ378" s="184">
        <v>89912.83</v>
      </c>
      <c r="CK378" s="184">
        <v>494623.78</v>
      </c>
      <c r="CL378" s="184">
        <v>33555.379999999997</v>
      </c>
      <c r="CM378" s="184">
        <v>97755.62</v>
      </c>
    </row>
    <row r="379" spans="1:91" ht="24.6">
      <c r="A379" s="120">
        <v>38</v>
      </c>
      <c r="B379" s="220" t="s">
        <v>1092</v>
      </c>
      <c r="C379" s="123" t="s">
        <v>629</v>
      </c>
      <c r="D379" s="184"/>
      <c r="E379" s="184">
        <v>92457.919999999998</v>
      </c>
      <c r="F379" s="184">
        <v>17475.79</v>
      </c>
      <c r="G379" s="184">
        <v>44164.39</v>
      </c>
      <c r="H379" s="184">
        <v>48145.74</v>
      </c>
      <c r="I379" s="184">
        <v>97542.49</v>
      </c>
      <c r="J379" s="184">
        <v>109313.66</v>
      </c>
      <c r="K379" s="184">
        <v>90311.74</v>
      </c>
      <c r="L379" s="184">
        <v>83400</v>
      </c>
      <c r="M379" s="184">
        <v>37805.47</v>
      </c>
      <c r="N379" s="184">
        <v>19747.3</v>
      </c>
      <c r="O379" s="184"/>
      <c r="P379" s="184"/>
      <c r="Q379" s="184">
        <v>13634.35</v>
      </c>
      <c r="R379" s="184">
        <v>148398.6</v>
      </c>
      <c r="S379" s="184">
        <v>185661.66</v>
      </c>
      <c r="T379" s="184">
        <v>8075.43</v>
      </c>
      <c r="U379" s="184">
        <v>32000.01</v>
      </c>
      <c r="V379" s="184">
        <v>3316.66</v>
      </c>
      <c r="W379" s="184">
        <v>24832.5</v>
      </c>
      <c r="X379" s="184"/>
      <c r="Y379" s="184">
        <v>78493.95</v>
      </c>
      <c r="Z379" s="184">
        <v>51053.43</v>
      </c>
      <c r="AA379" s="184">
        <v>191488.49</v>
      </c>
      <c r="AB379" s="184">
        <v>94026.84</v>
      </c>
      <c r="AC379" s="184">
        <v>31781.82</v>
      </c>
      <c r="AD379" s="184">
        <v>32377.87</v>
      </c>
      <c r="AE379" s="184">
        <v>171971.75</v>
      </c>
      <c r="AF379" s="184">
        <v>1937.05</v>
      </c>
      <c r="AG379" s="184">
        <v>10585.46</v>
      </c>
      <c r="AH379" s="184">
        <v>11221.22</v>
      </c>
      <c r="AI379" s="184">
        <v>104238.76</v>
      </c>
      <c r="AJ379" s="184">
        <v>86998.48</v>
      </c>
      <c r="AK379" s="184">
        <v>67209.179999999993</v>
      </c>
      <c r="AL379" s="184"/>
      <c r="AM379" s="184">
        <v>19783.47</v>
      </c>
      <c r="AN379" s="184">
        <v>88641.66</v>
      </c>
      <c r="AO379" s="184">
        <v>103349.66</v>
      </c>
      <c r="AP379" s="184">
        <v>63343.44</v>
      </c>
      <c r="AQ379" s="184">
        <v>55395.12</v>
      </c>
      <c r="AR379" s="184">
        <v>4224.99</v>
      </c>
      <c r="AS379" s="184"/>
      <c r="AT379" s="184">
        <v>4332.4799999999996</v>
      </c>
      <c r="AU379" s="184">
        <v>82421.03</v>
      </c>
      <c r="AV379" s="184">
        <v>70666.600000000006</v>
      </c>
      <c r="AW379" s="184">
        <v>9078.17</v>
      </c>
      <c r="AX379" s="184">
        <v>11666.66</v>
      </c>
      <c r="AY379" s="184">
        <v>28279.17</v>
      </c>
      <c r="AZ379" s="184">
        <v>13749.18</v>
      </c>
      <c r="BA379" s="184">
        <v>25903.5</v>
      </c>
      <c r="BB379" s="184"/>
      <c r="BC379" s="184">
        <v>30854.16</v>
      </c>
      <c r="BD379" s="184">
        <v>142522.57</v>
      </c>
      <c r="BE379" s="184">
        <v>120765.54</v>
      </c>
      <c r="BF379" s="184">
        <v>3666.57</v>
      </c>
      <c r="BG379" s="184">
        <v>51457.5</v>
      </c>
      <c r="BH379" s="184">
        <v>32095.88</v>
      </c>
      <c r="BI379" s="184">
        <v>76584.58</v>
      </c>
      <c r="BJ379" s="184">
        <v>38874.57</v>
      </c>
      <c r="BK379" s="184">
        <v>61974.99</v>
      </c>
      <c r="BL379" s="184">
        <v>134491.65</v>
      </c>
      <c r="BM379" s="184"/>
      <c r="BN379" s="184">
        <v>20382.77</v>
      </c>
      <c r="BO379" s="184">
        <v>10050</v>
      </c>
      <c r="BP379" s="184">
        <v>8124.99</v>
      </c>
      <c r="BQ379" s="184">
        <v>36616.32</v>
      </c>
      <c r="BR379" s="184">
        <v>66626.05</v>
      </c>
      <c r="BS379" s="184"/>
      <c r="BT379" s="184">
        <v>22333.32</v>
      </c>
      <c r="BU379" s="184">
        <v>2091.66</v>
      </c>
      <c r="BV379" s="184"/>
      <c r="BW379" s="184">
        <v>1165.83</v>
      </c>
      <c r="BX379" s="184">
        <v>10594.45</v>
      </c>
      <c r="BY379" s="184">
        <v>119605.39</v>
      </c>
      <c r="BZ379" s="184">
        <v>29037.51</v>
      </c>
      <c r="CA379" s="184">
        <v>5833.32</v>
      </c>
      <c r="CB379" s="184">
        <v>65541.850000000006</v>
      </c>
      <c r="CC379" s="184">
        <v>24130</v>
      </c>
      <c r="CD379" s="184">
        <v>102018.33</v>
      </c>
      <c r="CE379" s="184">
        <v>20894.439999999999</v>
      </c>
      <c r="CF379" s="184">
        <v>31445.25</v>
      </c>
      <c r="CG379" s="184">
        <v>19625.009999999998</v>
      </c>
      <c r="CH379" s="184"/>
      <c r="CI379" s="184">
        <v>23742.81</v>
      </c>
      <c r="CJ379" s="184">
        <v>4007.63</v>
      </c>
      <c r="CK379" s="184">
        <v>183374</v>
      </c>
      <c r="CL379" s="184">
        <v>30581.49</v>
      </c>
      <c r="CM379" s="184">
        <v>30499.17</v>
      </c>
    </row>
    <row r="380" spans="1:91" ht="24.6">
      <c r="A380" s="120">
        <v>38</v>
      </c>
      <c r="B380" s="220" t="s">
        <v>1093</v>
      </c>
      <c r="C380" s="123" t="s">
        <v>630</v>
      </c>
      <c r="D380" s="184"/>
      <c r="E380" s="184">
        <v>1299.79</v>
      </c>
      <c r="F380" s="184">
        <v>13429.48</v>
      </c>
      <c r="G380" s="184">
        <v>5285.93</v>
      </c>
      <c r="H380" s="184"/>
      <c r="I380" s="184">
        <v>3795.25</v>
      </c>
      <c r="J380" s="184"/>
      <c r="K380" s="184">
        <v>4232.04</v>
      </c>
      <c r="L380" s="184"/>
      <c r="M380" s="184">
        <v>806.09</v>
      </c>
      <c r="N380" s="184">
        <v>5722.77</v>
      </c>
      <c r="O380" s="184"/>
      <c r="P380" s="184"/>
      <c r="Q380" s="184">
        <v>1375</v>
      </c>
      <c r="R380" s="184">
        <v>4354.95</v>
      </c>
      <c r="S380" s="184"/>
      <c r="T380" s="184">
        <v>2295</v>
      </c>
      <c r="U380" s="184">
        <v>4341.83</v>
      </c>
      <c r="V380" s="184"/>
      <c r="W380" s="184"/>
      <c r="X380" s="184"/>
      <c r="Y380" s="184">
        <v>13232.87</v>
      </c>
      <c r="Z380" s="184">
        <v>2393.2600000000002</v>
      </c>
      <c r="AA380" s="184">
        <v>1650</v>
      </c>
      <c r="AB380" s="184"/>
      <c r="AC380" s="184"/>
      <c r="AD380" s="184">
        <v>5448.99</v>
      </c>
      <c r="AE380" s="184">
        <v>28901.5</v>
      </c>
      <c r="AF380" s="184"/>
      <c r="AG380" s="184"/>
      <c r="AH380" s="184"/>
      <c r="AI380" s="184"/>
      <c r="AJ380" s="184"/>
      <c r="AK380" s="184"/>
      <c r="AL380" s="184"/>
      <c r="AM380" s="184"/>
      <c r="AN380" s="184"/>
      <c r="AO380" s="184">
        <v>11748.98</v>
      </c>
      <c r="AP380" s="184">
        <v>22349.41</v>
      </c>
      <c r="AQ380" s="184"/>
      <c r="AR380" s="184"/>
      <c r="AS380" s="184"/>
      <c r="AT380" s="184"/>
      <c r="AU380" s="184">
        <v>4041.63</v>
      </c>
      <c r="AV380" s="184">
        <v>12666.6</v>
      </c>
      <c r="AW380" s="184"/>
      <c r="AX380" s="184"/>
      <c r="AY380" s="184"/>
      <c r="AZ380" s="184">
        <v>11867.64</v>
      </c>
      <c r="BA380" s="184"/>
      <c r="BB380" s="184"/>
      <c r="BC380" s="184"/>
      <c r="BD380" s="184">
        <v>25790.76</v>
      </c>
      <c r="BE380" s="184"/>
      <c r="BF380" s="184"/>
      <c r="BG380" s="184">
        <v>2527.5100000000002</v>
      </c>
      <c r="BH380" s="184">
        <v>79999.95</v>
      </c>
      <c r="BI380" s="184"/>
      <c r="BJ380" s="184"/>
      <c r="BK380" s="184">
        <v>2499.9899999999998</v>
      </c>
      <c r="BL380" s="184"/>
      <c r="BM380" s="184"/>
      <c r="BN380" s="184"/>
      <c r="BO380" s="184"/>
      <c r="BP380" s="184"/>
      <c r="BQ380" s="184">
        <v>2416.6799999999998</v>
      </c>
      <c r="BR380" s="184">
        <v>16072.5</v>
      </c>
      <c r="BS380" s="184"/>
      <c r="BT380" s="184">
        <v>36889.43</v>
      </c>
      <c r="BU380" s="184">
        <v>1366.68</v>
      </c>
      <c r="BV380" s="184"/>
      <c r="BW380" s="184">
        <v>218402.07</v>
      </c>
      <c r="BX380" s="184"/>
      <c r="BY380" s="184"/>
      <c r="BZ380" s="184">
        <v>2400</v>
      </c>
      <c r="CA380" s="184">
        <v>2664.99</v>
      </c>
      <c r="CB380" s="184">
        <v>32900.01</v>
      </c>
      <c r="CC380" s="184">
        <v>24778.95</v>
      </c>
      <c r="CD380" s="184"/>
      <c r="CE380" s="184"/>
      <c r="CF380" s="184">
        <v>15852.66</v>
      </c>
      <c r="CG380" s="184">
        <v>2450.0100000000002</v>
      </c>
      <c r="CH380" s="184"/>
      <c r="CI380" s="184"/>
      <c r="CJ380" s="184">
        <v>605.01</v>
      </c>
      <c r="CK380" s="184">
        <v>75253.58</v>
      </c>
      <c r="CL380" s="184">
        <v>1333.95</v>
      </c>
      <c r="CM380" s="184">
        <v>1850.01</v>
      </c>
    </row>
    <row r="381" spans="1:91" ht="24.6">
      <c r="A381" s="120">
        <v>38</v>
      </c>
      <c r="B381" s="220" t="s">
        <v>1094</v>
      </c>
      <c r="C381" s="123" t="s">
        <v>1302</v>
      </c>
      <c r="D381" s="184"/>
      <c r="E381" s="184"/>
      <c r="F381" s="184">
        <v>19021.740000000002</v>
      </c>
      <c r="G381" s="184"/>
      <c r="H381" s="184"/>
      <c r="I381" s="184">
        <v>37773.629999999997</v>
      </c>
      <c r="J381" s="184"/>
      <c r="K381" s="184">
        <v>18941.599999999999</v>
      </c>
      <c r="L381" s="184">
        <v>41016.67</v>
      </c>
      <c r="M381" s="184"/>
      <c r="N381" s="184">
        <v>10072.84</v>
      </c>
      <c r="O381" s="184"/>
      <c r="P381" s="184"/>
      <c r="Q381" s="184"/>
      <c r="R381" s="184">
        <v>67422.929999999993</v>
      </c>
      <c r="S381" s="184">
        <v>334041.65999999997</v>
      </c>
      <c r="T381" s="184">
        <v>75000</v>
      </c>
      <c r="U381" s="184">
        <v>4458.33</v>
      </c>
      <c r="V381" s="184">
        <v>18408.330000000002</v>
      </c>
      <c r="W381" s="184"/>
      <c r="X381" s="184"/>
      <c r="Y381" s="184">
        <v>56955.98</v>
      </c>
      <c r="Z381" s="184"/>
      <c r="AA381" s="184">
        <v>14991.66</v>
      </c>
      <c r="AB381" s="184">
        <v>15000</v>
      </c>
      <c r="AC381" s="184"/>
      <c r="AD381" s="184"/>
      <c r="AE381" s="184"/>
      <c r="AF381" s="184">
        <v>68054.8</v>
      </c>
      <c r="AG381" s="184">
        <v>41841.1</v>
      </c>
      <c r="AH381" s="184"/>
      <c r="AI381" s="184"/>
      <c r="AJ381" s="184">
        <v>95739.65</v>
      </c>
      <c r="AK381" s="184"/>
      <c r="AL381" s="184"/>
      <c r="AM381" s="184"/>
      <c r="AN381" s="184"/>
      <c r="AO381" s="184"/>
      <c r="AP381" s="184">
        <v>6583.47</v>
      </c>
      <c r="AQ381" s="184">
        <v>25164.51</v>
      </c>
      <c r="AR381" s="184"/>
      <c r="AS381" s="184"/>
      <c r="AT381" s="184">
        <v>41016.660000000003</v>
      </c>
      <c r="AU381" s="184">
        <v>26749.98</v>
      </c>
      <c r="AV381" s="184">
        <v>30416.67</v>
      </c>
      <c r="AW381" s="184">
        <v>92500.01</v>
      </c>
      <c r="AX381" s="184"/>
      <c r="AY381" s="184"/>
      <c r="AZ381" s="184">
        <v>1026.2</v>
      </c>
      <c r="BA381" s="184">
        <v>60283.32</v>
      </c>
      <c r="BB381" s="184"/>
      <c r="BC381" s="184">
        <v>4050</v>
      </c>
      <c r="BD381" s="184">
        <v>39958.32</v>
      </c>
      <c r="BE381" s="184"/>
      <c r="BF381" s="184">
        <v>16666.59</v>
      </c>
      <c r="BG381" s="184">
        <v>92475.57</v>
      </c>
      <c r="BH381" s="184">
        <v>37374.839999999997</v>
      </c>
      <c r="BI381" s="184">
        <v>37500</v>
      </c>
      <c r="BJ381" s="184"/>
      <c r="BK381" s="184"/>
      <c r="BL381" s="184">
        <v>12153.71</v>
      </c>
      <c r="BM381" s="184"/>
      <c r="BN381" s="184">
        <v>111666.66</v>
      </c>
      <c r="BO381" s="184">
        <v>144328.20000000001</v>
      </c>
      <c r="BP381" s="184"/>
      <c r="BQ381" s="184">
        <v>45238.32</v>
      </c>
      <c r="BR381" s="184"/>
      <c r="BS381" s="184"/>
      <c r="BT381" s="184">
        <v>11666.67</v>
      </c>
      <c r="BU381" s="184"/>
      <c r="BV381" s="184"/>
      <c r="BW381" s="184">
        <v>35250</v>
      </c>
      <c r="BX381" s="184">
        <v>19829.79</v>
      </c>
      <c r="BY381" s="184">
        <v>281123.99</v>
      </c>
      <c r="BZ381" s="184"/>
      <c r="CA381" s="184"/>
      <c r="CB381" s="184">
        <v>125000.01</v>
      </c>
      <c r="CC381" s="184">
        <v>11586.66</v>
      </c>
      <c r="CD381" s="184"/>
      <c r="CE381" s="184"/>
      <c r="CF381" s="184">
        <v>3269.44</v>
      </c>
      <c r="CG381" s="184"/>
      <c r="CH381" s="184"/>
      <c r="CI381" s="184">
        <v>31495.68</v>
      </c>
      <c r="CJ381" s="184"/>
      <c r="CK381" s="184">
        <v>55127.07</v>
      </c>
      <c r="CL381" s="184"/>
      <c r="CM381" s="184"/>
    </row>
    <row r="382" spans="1:91" ht="24.6">
      <c r="A382" s="120">
        <v>38</v>
      </c>
      <c r="B382" s="220" t="s">
        <v>1095</v>
      </c>
      <c r="C382" s="123" t="s">
        <v>1303</v>
      </c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  <c r="AA382" s="184"/>
      <c r="AB382" s="184"/>
      <c r="AC382" s="184"/>
      <c r="AD382" s="184"/>
      <c r="AE382" s="184"/>
      <c r="AF382" s="184"/>
      <c r="AG382" s="184"/>
      <c r="AH382" s="184"/>
      <c r="AI382" s="184"/>
      <c r="AJ382" s="184"/>
      <c r="AK382" s="184"/>
      <c r="AL382" s="184"/>
      <c r="AM382" s="184"/>
      <c r="AN382" s="184"/>
      <c r="AO382" s="184">
        <v>20508.330000000002</v>
      </c>
      <c r="AP382" s="184"/>
      <c r="AQ382" s="184"/>
      <c r="AR382" s="184"/>
      <c r="AS382" s="184"/>
      <c r="AT382" s="184"/>
      <c r="AU382" s="184"/>
      <c r="AV382" s="184"/>
      <c r="AW382" s="184"/>
      <c r="AX382" s="184"/>
      <c r="AY382" s="184"/>
      <c r="AZ382" s="184"/>
      <c r="BA382" s="184"/>
      <c r="BB382" s="184"/>
      <c r="BC382" s="184"/>
      <c r="BD382" s="184"/>
      <c r="BE382" s="184"/>
      <c r="BF382" s="184"/>
      <c r="BG382" s="184"/>
      <c r="BH382" s="184"/>
      <c r="BI382" s="184"/>
      <c r="BJ382" s="184"/>
      <c r="BK382" s="184"/>
      <c r="BL382" s="184"/>
      <c r="BM382" s="184"/>
      <c r="BN382" s="184"/>
      <c r="BO382" s="184"/>
      <c r="BP382" s="184"/>
      <c r="BQ382" s="184"/>
      <c r="BR382" s="184"/>
      <c r="BS382" s="184"/>
      <c r="BT382" s="184"/>
      <c r="BU382" s="184"/>
      <c r="BV382" s="184"/>
      <c r="BW382" s="184"/>
      <c r="BX382" s="184"/>
      <c r="BY382" s="184"/>
      <c r="BZ382" s="184"/>
      <c r="CA382" s="184"/>
      <c r="CB382" s="184"/>
      <c r="CC382" s="184"/>
      <c r="CD382" s="184"/>
      <c r="CE382" s="184"/>
      <c r="CF382" s="184"/>
      <c r="CG382" s="184"/>
      <c r="CH382" s="184"/>
      <c r="CI382" s="184"/>
      <c r="CJ382" s="184"/>
      <c r="CK382" s="184"/>
      <c r="CL382" s="184"/>
      <c r="CM382" s="184"/>
    </row>
    <row r="383" spans="1:91" ht="24.6">
      <c r="A383" s="120">
        <v>38</v>
      </c>
      <c r="B383" s="220" t="s">
        <v>1096</v>
      </c>
      <c r="C383" s="123" t="s">
        <v>1304</v>
      </c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/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  <c r="BI383" s="184"/>
      <c r="BJ383" s="184"/>
      <c r="BK383" s="184"/>
      <c r="BL383" s="184"/>
      <c r="BM383" s="184"/>
      <c r="BN383" s="184"/>
      <c r="BO383" s="184"/>
      <c r="BP383" s="184"/>
      <c r="BQ383" s="184"/>
      <c r="BR383" s="184"/>
      <c r="BS383" s="184"/>
      <c r="BT383" s="184"/>
      <c r="BU383" s="184"/>
      <c r="BV383" s="184"/>
      <c r="BW383" s="184"/>
      <c r="BX383" s="184"/>
      <c r="BY383" s="184"/>
      <c r="BZ383" s="184"/>
      <c r="CA383" s="184"/>
      <c r="CB383" s="184"/>
      <c r="CC383" s="184"/>
      <c r="CD383" s="184"/>
      <c r="CE383" s="184"/>
      <c r="CF383" s="184"/>
      <c r="CG383" s="184"/>
      <c r="CH383" s="184"/>
      <c r="CI383" s="184"/>
      <c r="CJ383" s="184"/>
      <c r="CK383" s="184"/>
      <c r="CL383" s="184"/>
      <c r="CM383" s="184"/>
    </row>
    <row r="384" spans="1:91" ht="24.6">
      <c r="A384" s="120">
        <v>38</v>
      </c>
      <c r="B384" s="220" t="s">
        <v>1097</v>
      </c>
      <c r="C384" s="123" t="s">
        <v>1305</v>
      </c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/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84"/>
      <c r="BB384" s="184"/>
      <c r="BC384" s="184"/>
      <c r="BD384" s="184"/>
      <c r="BE384" s="184"/>
      <c r="BF384" s="184"/>
      <c r="BG384" s="184"/>
      <c r="BH384" s="184"/>
      <c r="BI384" s="184"/>
      <c r="BJ384" s="184"/>
      <c r="BK384" s="184"/>
      <c r="BL384" s="184"/>
      <c r="BM384" s="184"/>
      <c r="BN384" s="184"/>
      <c r="BO384" s="184"/>
      <c r="BP384" s="184"/>
      <c r="BQ384" s="184"/>
      <c r="BR384" s="184"/>
      <c r="BS384" s="184"/>
      <c r="BT384" s="184"/>
      <c r="BU384" s="184"/>
      <c r="BV384" s="184"/>
      <c r="BW384" s="184"/>
      <c r="BX384" s="184"/>
      <c r="BY384" s="184"/>
      <c r="BZ384" s="184"/>
      <c r="CA384" s="184"/>
      <c r="CB384" s="184"/>
      <c r="CC384" s="184"/>
      <c r="CD384" s="184"/>
      <c r="CE384" s="184"/>
      <c r="CF384" s="184"/>
      <c r="CG384" s="184"/>
      <c r="CH384" s="184"/>
      <c r="CI384" s="184"/>
      <c r="CJ384" s="184"/>
      <c r="CK384" s="184"/>
      <c r="CL384" s="184"/>
      <c r="CM384" s="184"/>
    </row>
    <row r="385" spans="1:91" s="289" customFormat="1" ht="24.6">
      <c r="A385" s="286">
        <v>34</v>
      </c>
      <c r="B385" s="285" t="s">
        <v>1338</v>
      </c>
      <c r="C385" s="290" t="s">
        <v>1340</v>
      </c>
      <c r="D385" s="288"/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88"/>
      <c r="P385" s="288"/>
      <c r="Q385" s="288"/>
      <c r="R385" s="288"/>
      <c r="S385" s="288"/>
      <c r="T385" s="288"/>
      <c r="U385" s="288"/>
      <c r="V385" s="288"/>
      <c r="W385" s="288"/>
      <c r="X385" s="288"/>
      <c r="Y385" s="288"/>
      <c r="Z385" s="288"/>
      <c r="AA385" s="288"/>
      <c r="AB385" s="288"/>
      <c r="AC385" s="288"/>
      <c r="AD385" s="288"/>
      <c r="AE385" s="288"/>
      <c r="AF385" s="288"/>
      <c r="AG385" s="288"/>
      <c r="AH385" s="288"/>
      <c r="AI385" s="288"/>
      <c r="AJ385" s="288"/>
      <c r="AK385" s="288"/>
      <c r="AL385" s="288"/>
      <c r="AM385" s="288"/>
      <c r="AN385" s="288"/>
      <c r="AO385" s="288"/>
      <c r="AP385" s="288"/>
      <c r="AQ385" s="288"/>
      <c r="AR385" s="288"/>
      <c r="AS385" s="288"/>
      <c r="AT385" s="288"/>
      <c r="AU385" s="288"/>
      <c r="AV385" s="288"/>
      <c r="AW385" s="288"/>
      <c r="AX385" s="288"/>
      <c r="AY385" s="288"/>
      <c r="AZ385" s="288"/>
      <c r="BA385" s="288"/>
      <c r="BB385" s="288"/>
      <c r="BC385" s="288"/>
      <c r="BD385" s="288"/>
      <c r="BE385" s="288"/>
      <c r="BF385" s="288"/>
      <c r="BG385" s="288"/>
      <c r="BH385" s="288"/>
      <c r="BI385" s="288"/>
      <c r="BJ385" s="288"/>
      <c r="BK385" s="288"/>
      <c r="BL385" s="288"/>
      <c r="BM385" s="288"/>
      <c r="BN385" s="288"/>
      <c r="BO385" s="288"/>
      <c r="BP385" s="288"/>
      <c r="BQ385" s="288"/>
      <c r="BR385" s="288"/>
      <c r="BS385" s="288"/>
      <c r="BT385" s="288"/>
      <c r="BU385" s="288"/>
      <c r="BV385" s="288"/>
      <c r="BW385" s="288"/>
      <c r="BX385" s="288"/>
      <c r="BY385" s="288"/>
      <c r="BZ385" s="288"/>
      <c r="CA385" s="288"/>
      <c r="CB385" s="288"/>
      <c r="CC385" s="288"/>
      <c r="CD385" s="288"/>
      <c r="CE385" s="288"/>
      <c r="CF385" s="288"/>
      <c r="CG385" s="288"/>
      <c r="CH385" s="288"/>
      <c r="CI385" s="288"/>
      <c r="CJ385" s="288"/>
      <c r="CK385" s="288"/>
      <c r="CL385" s="288"/>
      <c r="CM385" s="288"/>
    </row>
    <row r="386" spans="1:91" ht="24.6">
      <c r="A386" s="120">
        <v>34</v>
      </c>
      <c r="B386" s="220" t="s">
        <v>1098</v>
      </c>
      <c r="C386" s="123" t="s">
        <v>631</v>
      </c>
      <c r="D386" s="184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/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>
        <v>310565</v>
      </c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>
        <v>40000</v>
      </c>
      <c r="BI386" s="184"/>
      <c r="BJ386" s="184"/>
      <c r="BK386" s="184"/>
      <c r="BL386" s="184"/>
      <c r="BM386" s="184"/>
      <c r="BN386" s="184"/>
      <c r="BO386" s="184"/>
      <c r="BP386" s="184"/>
      <c r="BQ386" s="184"/>
      <c r="BR386" s="184"/>
      <c r="BS386" s="184"/>
      <c r="BT386" s="184"/>
      <c r="BU386" s="184"/>
      <c r="BV386" s="184"/>
      <c r="BW386" s="184"/>
      <c r="BX386" s="184"/>
      <c r="BY386" s="184"/>
      <c r="BZ386" s="184"/>
      <c r="CA386" s="184"/>
      <c r="CB386" s="184"/>
      <c r="CC386" s="184"/>
      <c r="CD386" s="184"/>
      <c r="CE386" s="184"/>
      <c r="CF386" s="184"/>
      <c r="CG386" s="184"/>
      <c r="CH386" s="184"/>
      <c r="CI386" s="184"/>
      <c r="CJ386" s="184"/>
      <c r="CK386" s="184"/>
      <c r="CL386" s="184"/>
      <c r="CM386" s="184"/>
    </row>
    <row r="387" spans="1:91" ht="24.6">
      <c r="A387" s="120">
        <v>34</v>
      </c>
      <c r="B387" s="220" t="s">
        <v>1099</v>
      </c>
      <c r="C387" s="123" t="s">
        <v>632</v>
      </c>
      <c r="D387" s="184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/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84"/>
      <c r="BB387" s="184"/>
      <c r="BC387" s="184"/>
      <c r="BD387" s="184"/>
      <c r="BE387" s="184"/>
      <c r="BF387" s="184"/>
      <c r="BG387" s="184"/>
      <c r="BH387" s="184"/>
      <c r="BI387" s="184"/>
      <c r="BJ387" s="184"/>
      <c r="BK387" s="184"/>
      <c r="BL387" s="184"/>
      <c r="BM387" s="184"/>
      <c r="BN387" s="184"/>
      <c r="BO387" s="184"/>
      <c r="BP387" s="184"/>
      <c r="BQ387" s="184"/>
      <c r="BR387" s="184"/>
      <c r="BS387" s="184"/>
      <c r="BT387" s="184"/>
      <c r="BU387" s="184"/>
      <c r="BV387" s="184"/>
      <c r="BW387" s="184"/>
      <c r="BX387" s="184"/>
      <c r="BY387" s="184"/>
      <c r="BZ387" s="184"/>
      <c r="CA387" s="184"/>
      <c r="CB387" s="184"/>
      <c r="CC387" s="184"/>
      <c r="CD387" s="184"/>
      <c r="CE387" s="184"/>
      <c r="CF387" s="184"/>
      <c r="CG387" s="184"/>
      <c r="CH387" s="184"/>
      <c r="CI387" s="184"/>
      <c r="CJ387" s="184"/>
      <c r="CK387" s="184"/>
      <c r="CL387" s="184"/>
      <c r="CM387" s="184"/>
    </row>
    <row r="388" spans="1:91" ht="24.6">
      <c r="A388" s="120">
        <v>34</v>
      </c>
      <c r="B388" s="220" t="s">
        <v>1100</v>
      </c>
      <c r="C388" s="123" t="s">
        <v>633</v>
      </c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/>
      <c r="AH388" s="184"/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  <c r="BI388" s="184"/>
      <c r="BJ388" s="184"/>
      <c r="BK388" s="184"/>
      <c r="BL388" s="184"/>
      <c r="BM388" s="184"/>
      <c r="BN388" s="184"/>
      <c r="BO388" s="184"/>
      <c r="BP388" s="184"/>
      <c r="BQ388" s="184"/>
      <c r="BR388" s="184"/>
      <c r="BS388" s="184"/>
      <c r="BT388" s="184"/>
      <c r="BU388" s="184"/>
      <c r="BV388" s="184"/>
      <c r="BW388" s="184"/>
      <c r="BX388" s="184"/>
      <c r="BY388" s="184"/>
      <c r="BZ388" s="184"/>
      <c r="CA388" s="184"/>
      <c r="CB388" s="184"/>
      <c r="CC388" s="184"/>
      <c r="CD388" s="184"/>
      <c r="CE388" s="184"/>
      <c r="CF388" s="184"/>
      <c r="CG388" s="184"/>
      <c r="CH388" s="184"/>
      <c r="CI388" s="184"/>
      <c r="CJ388" s="184"/>
      <c r="CK388" s="184"/>
      <c r="CL388" s="184"/>
      <c r="CM388" s="184"/>
    </row>
    <row r="389" spans="1:91" ht="24.6">
      <c r="A389" s="120">
        <v>37</v>
      </c>
      <c r="B389" s="220" t="s">
        <v>1101</v>
      </c>
      <c r="C389" s="136" t="s">
        <v>634</v>
      </c>
      <c r="D389" s="184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184"/>
      <c r="AB389" s="184"/>
      <c r="AC389" s="184"/>
      <c r="AD389" s="184"/>
      <c r="AE389" s="184"/>
      <c r="AF389" s="184"/>
      <c r="AG389" s="184"/>
      <c r="AH389" s="184"/>
      <c r="AI389" s="184"/>
      <c r="AJ389" s="184"/>
      <c r="AK389" s="184"/>
      <c r="AL389" s="184"/>
      <c r="AM389" s="184"/>
      <c r="AN389" s="184"/>
      <c r="AO389" s="184"/>
      <c r="AP389" s="184"/>
      <c r="AQ389" s="184"/>
      <c r="AR389" s="184"/>
      <c r="AS389" s="184"/>
      <c r="AT389" s="184"/>
      <c r="AU389" s="184"/>
      <c r="AV389" s="184"/>
      <c r="AW389" s="184"/>
      <c r="AX389" s="184"/>
      <c r="AY389" s="184"/>
      <c r="AZ389" s="184"/>
      <c r="BA389" s="184"/>
      <c r="BB389" s="184"/>
      <c r="BC389" s="184"/>
      <c r="BD389" s="184"/>
      <c r="BE389" s="184"/>
      <c r="BF389" s="184"/>
      <c r="BG389" s="184"/>
      <c r="BH389" s="184"/>
      <c r="BI389" s="184"/>
      <c r="BJ389" s="184"/>
      <c r="BK389" s="184"/>
      <c r="BL389" s="184"/>
      <c r="BM389" s="184"/>
      <c r="BN389" s="184"/>
      <c r="BO389" s="184"/>
      <c r="BP389" s="184"/>
      <c r="BQ389" s="184"/>
      <c r="BR389" s="184"/>
      <c r="BS389" s="184"/>
      <c r="BT389" s="184"/>
      <c r="BU389" s="184"/>
      <c r="BV389" s="184"/>
      <c r="BW389" s="184"/>
      <c r="BX389" s="184"/>
      <c r="BY389" s="184"/>
      <c r="BZ389" s="184"/>
      <c r="CA389" s="184"/>
      <c r="CB389" s="184"/>
      <c r="CC389" s="184"/>
      <c r="CD389" s="184"/>
      <c r="CE389" s="184"/>
      <c r="CF389" s="184"/>
      <c r="CG389" s="184"/>
      <c r="CH389" s="184"/>
      <c r="CI389" s="184"/>
      <c r="CJ389" s="184"/>
      <c r="CK389" s="184"/>
      <c r="CL389" s="184"/>
      <c r="CM389" s="184"/>
    </row>
    <row r="390" spans="1:91" ht="24.6">
      <c r="A390" s="120">
        <v>37</v>
      </c>
      <c r="B390" s="220" t="s">
        <v>1102</v>
      </c>
      <c r="C390" s="126" t="s">
        <v>635</v>
      </c>
      <c r="D390" s="184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4"/>
      <c r="AT390" s="184"/>
      <c r="AU390" s="184"/>
      <c r="AV390" s="184"/>
      <c r="AW390" s="184"/>
      <c r="AX390" s="184"/>
      <c r="AY390" s="184"/>
      <c r="AZ390" s="184"/>
      <c r="BA390" s="184"/>
      <c r="BB390" s="184"/>
      <c r="BC390" s="184"/>
      <c r="BD390" s="184"/>
      <c r="BE390" s="184"/>
      <c r="BF390" s="184"/>
      <c r="BG390" s="184"/>
      <c r="BH390" s="184"/>
      <c r="BI390" s="184"/>
      <c r="BJ390" s="184"/>
      <c r="BK390" s="184"/>
      <c r="BL390" s="184"/>
      <c r="BM390" s="184"/>
      <c r="BN390" s="184"/>
      <c r="BO390" s="184"/>
      <c r="BP390" s="184"/>
      <c r="BQ390" s="184"/>
      <c r="BR390" s="184"/>
      <c r="BS390" s="184"/>
      <c r="BT390" s="184"/>
      <c r="BU390" s="184"/>
      <c r="BV390" s="184"/>
      <c r="BW390" s="184"/>
      <c r="BX390" s="184"/>
      <c r="BY390" s="184"/>
      <c r="BZ390" s="184"/>
      <c r="CA390" s="184"/>
      <c r="CB390" s="184"/>
      <c r="CC390" s="184"/>
      <c r="CD390" s="184"/>
      <c r="CE390" s="184"/>
      <c r="CF390" s="184"/>
      <c r="CG390" s="184"/>
      <c r="CH390" s="184"/>
      <c r="CI390" s="184"/>
      <c r="CJ390" s="184"/>
      <c r="CK390" s="184"/>
      <c r="CL390" s="184"/>
      <c r="CM390" s="184"/>
    </row>
    <row r="391" spans="1:91" ht="24.6">
      <c r="A391" s="120">
        <v>37</v>
      </c>
      <c r="B391" s="220" t="s">
        <v>1103</v>
      </c>
      <c r="C391" s="126" t="s">
        <v>636</v>
      </c>
      <c r="D391" s="184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4"/>
      <c r="AT391" s="184"/>
      <c r="AU391" s="184"/>
      <c r="AV391" s="184"/>
      <c r="AW391" s="184"/>
      <c r="AX391" s="184"/>
      <c r="AY391" s="184"/>
      <c r="AZ391" s="184"/>
      <c r="BA391" s="184"/>
      <c r="BB391" s="184"/>
      <c r="BC391" s="184"/>
      <c r="BD391" s="184"/>
      <c r="BE391" s="184"/>
      <c r="BF391" s="184"/>
      <c r="BG391" s="184"/>
      <c r="BH391" s="184"/>
      <c r="BI391" s="184"/>
      <c r="BJ391" s="184"/>
      <c r="BK391" s="184"/>
      <c r="BL391" s="184"/>
      <c r="BM391" s="184"/>
      <c r="BN391" s="184"/>
      <c r="BO391" s="184"/>
      <c r="BP391" s="184"/>
      <c r="BQ391" s="184"/>
      <c r="BR391" s="184"/>
      <c r="BS391" s="184"/>
      <c r="BT391" s="184"/>
      <c r="BU391" s="184"/>
      <c r="BV391" s="184"/>
      <c r="BW391" s="184"/>
      <c r="BX391" s="184"/>
      <c r="BY391" s="184"/>
      <c r="BZ391" s="184"/>
      <c r="CA391" s="184"/>
      <c r="CB391" s="184"/>
      <c r="CC391" s="184"/>
      <c r="CD391" s="184"/>
      <c r="CE391" s="184"/>
      <c r="CF391" s="184"/>
      <c r="CG391" s="184"/>
      <c r="CH391" s="184"/>
      <c r="CI391" s="184"/>
      <c r="CJ391" s="184"/>
      <c r="CK391" s="184"/>
      <c r="CL391" s="184"/>
      <c r="CM391" s="184"/>
    </row>
    <row r="392" spans="1:91" ht="24.6">
      <c r="A392" s="120">
        <v>37</v>
      </c>
      <c r="B392" s="220" t="s">
        <v>1104</v>
      </c>
      <c r="C392" s="126" t="s">
        <v>637</v>
      </c>
      <c r="D392" s="184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4"/>
      <c r="AT392" s="184"/>
      <c r="AU392" s="184"/>
      <c r="AV392" s="184"/>
      <c r="AW392" s="184"/>
      <c r="AX392" s="184"/>
      <c r="AY392" s="184"/>
      <c r="AZ392" s="184"/>
      <c r="BA392" s="184"/>
      <c r="BB392" s="184"/>
      <c r="BC392" s="184"/>
      <c r="BD392" s="184"/>
      <c r="BE392" s="184"/>
      <c r="BF392" s="184"/>
      <c r="BG392" s="184"/>
      <c r="BH392" s="184"/>
      <c r="BI392" s="184"/>
      <c r="BJ392" s="184"/>
      <c r="BK392" s="184"/>
      <c r="BL392" s="184"/>
      <c r="BM392" s="184"/>
      <c r="BN392" s="184"/>
      <c r="BO392" s="184"/>
      <c r="BP392" s="184"/>
      <c r="BQ392" s="184"/>
      <c r="BR392" s="184"/>
      <c r="BS392" s="184"/>
      <c r="BT392" s="184"/>
      <c r="BU392" s="184"/>
      <c r="BV392" s="184"/>
      <c r="BW392" s="184"/>
      <c r="BX392" s="184"/>
      <c r="BY392" s="184"/>
      <c r="BZ392" s="184"/>
      <c r="CA392" s="184"/>
      <c r="CB392" s="184"/>
      <c r="CC392" s="184"/>
      <c r="CD392" s="184"/>
      <c r="CE392" s="184"/>
      <c r="CF392" s="184"/>
      <c r="CG392" s="184"/>
      <c r="CH392" s="184"/>
      <c r="CI392" s="184"/>
      <c r="CJ392" s="184"/>
      <c r="CK392" s="184"/>
      <c r="CL392" s="184"/>
      <c r="CM392" s="184"/>
    </row>
    <row r="393" spans="1:91" ht="24.6">
      <c r="A393" s="120">
        <v>37</v>
      </c>
      <c r="B393" s="220" t="s">
        <v>1105</v>
      </c>
      <c r="C393" s="123" t="s">
        <v>638</v>
      </c>
      <c r="D393" s="184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4"/>
      <c r="AT393" s="184"/>
      <c r="AU393" s="184"/>
      <c r="AV393" s="184"/>
      <c r="AW393" s="184"/>
      <c r="AX393" s="184"/>
      <c r="AY393" s="184"/>
      <c r="AZ393" s="184"/>
      <c r="BA393" s="184"/>
      <c r="BB393" s="184"/>
      <c r="BC393" s="184"/>
      <c r="BD393" s="184"/>
      <c r="BE393" s="184"/>
      <c r="BF393" s="184"/>
      <c r="BG393" s="184"/>
      <c r="BH393" s="184"/>
      <c r="BI393" s="184"/>
      <c r="BJ393" s="184"/>
      <c r="BK393" s="184"/>
      <c r="BL393" s="184"/>
      <c r="BM393" s="184"/>
      <c r="BN393" s="184"/>
      <c r="BO393" s="184"/>
      <c r="BP393" s="184"/>
      <c r="BQ393" s="184"/>
      <c r="BR393" s="184"/>
      <c r="BS393" s="184"/>
      <c r="BT393" s="184"/>
      <c r="BU393" s="184"/>
      <c r="BV393" s="184"/>
      <c r="BW393" s="184"/>
      <c r="BX393" s="184"/>
      <c r="BY393" s="184"/>
      <c r="BZ393" s="184"/>
      <c r="CA393" s="184"/>
      <c r="CB393" s="184"/>
      <c r="CC393" s="184"/>
      <c r="CD393" s="184"/>
      <c r="CE393" s="184"/>
      <c r="CF393" s="184"/>
      <c r="CG393" s="184"/>
      <c r="CH393" s="184"/>
      <c r="CI393" s="184"/>
      <c r="CJ393" s="184"/>
      <c r="CK393" s="184"/>
      <c r="CL393" s="184"/>
      <c r="CM393" s="184"/>
    </row>
    <row r="394" spans="1:91" ht="24.6">
      <c r="A394" s="120">
        <v>37</v>
      </c>
      <c r="B394" s="220" t="s">
        <v>1106</v>
      </c>
      <c r="C394" s="123" t="s">
        <v>639</v>
      </c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>
        <v>0</v>
      </c>
      <c r="AR394" s="184"/>
      <c r="AS394" s="184"/>
      <c r="AT394" s="184"/>
      <c r="AU394" s="184"/>
      <c r="AV394" s="184"/>
      <c r="AW394" s="184"/>
      <c r="AX394" s="184"/>
      <c r="AY394" s="184"/>
      <c r="AZ394" s="184"/>
      <c r="BA394" s="184"/>
      <c r="BB394" s="184"/>
      <c r="BC394" s="184"/>
      <c r="BD394" s="184"/>
      <c r="BE394" s="184"/>
      <c r="BF394" s="184"/>
      <c r="BG394" s="184"/>
      <c r="BH394" s="184"/>
      <c r="BI394" s="184"/>
      <c r="BJ394" s="184"/>
      <c r="BK394" s="184"/>
      <c r="BL394" s="184"/>
      <c r="BM394" s="184"/>
      <c r="BN394" s="184"/>
      <c r="BO394" s="184"/>
      <c r="BP394" s="184"/>
      <c r="BQ394" s="184"/>
      <c r="BR394" s="184"/>
      <c r="BS394" s="184"/>
      <c r="BT394" s="184"/>
      <c r="BU394" s="184"/>
      <c r="BV394" s="184"/>
      <c r="BW394" s="184"/>
      <c r="BX394" s="184"/>
      <c r="BY394" s="184"/>
      <c r="BZ394" s="184"/>
      <c r="CA394" s="184"/>
      <c r="CB394" s="184"/>
      <c r="CC394" s="184"/>
      <c r="CD394" s="184"/>
      <c r="CE394" s="184"/>
      <c r="CF394" s="184"/>
      <c r="CG394" s="184"/>
      <c r="CH394" s="184"/>
      <c r="CI394" s="184"/>
      <c r="CJ394" s="184"/>
      <c r="CK394" s="184"/>
      <c r="CL394" s="184"/>
      <c r="CM394" s="184"/>
    </row>
    <row r="395" spans="1:91" ht="24.6">
      <c r="A395" s="120">
        <v>37</v>
      </c>
      <c r="B395" s="220" t="s">
        <v>1107</v>
      </c>
      <c r="C395" s="123" t="s">
        <v>640</v>
      </c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184"/>
      <c r="AT395" s="184"/>
      <c r="AU395" s="184"/>
      <c r="AV395" s="184"/>
      <c r="AW395" s="184"/>
      <c r="AX395" s="184"/>
      <c r="AY395" s="184"/>
      <c r="AZ395" s="184"/>
      <c r="BA395" s="184"/>
      <c r="BB395" s="184"/>
      <c r="BC395" s="184"/>
      <c r="BD395" s="184"/>
      <c r="BE395" s="184"/>
      <c r="BF395" s="184"/>
      <c r="BG395" s="184"/>
      <c r="BH395" s="184"/>
      <c r="BI395" s="184"/>
      <c r="BJ395" s="184"/>
      <c r="BK395" s="184"/>
      <c r="BL395" s="184"/>
      <c r="BM395" s="184"/>
      <c r="BN395" s="184"/>
      <c r="BO395" s="184"/>
      <c r="BP395" s="184"/>
      <c r="BQ395" s="184"/>
      <c r="BR395" s="184"/>
      <c r="BS395" s="184"/>
      <c r="BT395" s="184"/>
      <c r="BU395" s="184"/>
      <c r="BV395" s="184"/>
      <c r="BW395" s="184"/>
      <c r="BX395" s="184"/>
      <c r="BY395" s="184"/>
      <c r="BZ395" s="184"/>
      <c r="CA395" s="184"/>
      <c r="CB395" s="184"/>
      <c r="CC395" s="184"/>
      <c r="CD395" s="184"/>
      <c r="CE395" s="184"/>
      <c r="CF395" s="184"/>
      <c r="CG395" s="184"/>
      <c r="CH395" s="184"/>
      <c r="CI395" s="184"/>
      <c r="CJ395" s="184"/>
      <c r="CK395" s="184"/>
      <c r="CL395" s="184"/>
      <c r="CM395" s="184"/>
    </row>
    <row r="396" spans="1:91" ht="24.6">
      <c r="A396" s="120">
        <v>37</v>
      </c>
      <c r="B396" s="220" t="s">
        <v>1108</v>
      </c>
      <c r="C396" s="123" t="s">
        <v>641</v>
      </c>
      <c r="D396" s="184">
        <v>704558.05</v>
      </c>
      <c r="E396" s="184"/>
      <c r="F396" s="184"/>
      <c r="G396" s="184"/>
      <c r="H396" s="184"/>
      <c r="I396" s="184"/>
      <c r="J396" s="184"/>
      <c r="K396" s="184">
        <v>320</v>
      </c>
      <c r="L396" s="184"/>
      <c r="M396" s="184"/>
      <c r="N396" s="184">
        <v>339.6</v>
      </c>
      <c r="O396" s="184"/>
      <c r="P396" s="184">
        <v>5238.2</v>
      </c>
      <c r="Q396" s="184"/>
      <c r="R396" s="184"/>
      <c r="S396" s="184"/>
      <c r="T396" s="184"/>
      <c r="U396" s="184"/>
      <c r="V396" s="184"/>
      <c r="W396" s="184"/>
      <c r="X396" s="184">
        <v>734290.76</v>
      </c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>
        <v>4969.6000000000004</v>
      </c>
      <c r="AJ396" s="184"/>
      <c r="AK396" s="184"/>
      <c r="AL396" s="184">
        <v>113815.99</v>
      </c>
      <c r="AM396" s="184"/>
      <c r="AN396" s="184"/>
      <c r="AO396" s="184"/>
      <c r="AP396" s="184"/>
      <c r="AQ396" s="184"/>
      <c r="AR396" s="184"/>
      <c r="AS396" s="184"/>
      <c r="AT396" s="184"/>
      <c r="AU396" s="184"/>
      <c r="AV396" s="184"/>
      <c r="AW396" s="184"/>
      <c r="AX396" s="184"/>
      <c r="AY396" s="184"/>
      <c r="AZ396" s="184"/>
      <c r="BA396" s="184"/>
      <c r="BB396" s="184">
        <v>13348</v>
      </c>
      <c r="BC396" s="184"/>
      <c r="BD396" s="184">
        <v>5166</v>
      </c>
      <c r="BE396" s="184">
        <v>211.6</v>
      </c>
      <c r="BF396" s="184"/>
      <c r="BG396" s="184"/>
      <c r="BH396" s="184">
        <v>1323.6</v>
      </c>
      <c r="BI396" s="184"/>
      <c r="BJ396" s="184"/>
      <c r="BK396" s="184"/>
      <c r="BL396" s="184"/>
      <c r="BM396" s="184">
        <v>164505.60000000001</v>
      </c>
      <c r="BN396" s="184"/>
      <c r="BO396" s="184"/>
      <c r="BP396" s="184"/>
      <c r="BQ396" s="184"/>
      <c r="BR396" s="184"/>
      <c r="BS396" s="184">
        <v>636336.4</v>
      </c>
      <c r="BT396" s="184"/>
      <c r="BU396" s="184"/>
      <c r="BV396" s="184">
        <v>22350.66</v>
      </c>
      <c r="BW396" s="184"/>
      <c r="BX396" s="184"/>
      <c r="BY396" s="184">
        <v>9152.64</v>
      </c>
      <c r="BZ396" s="184"/>
      <c r="CA396" s="184"/>
      <c r="CB396" s="184"/>
      <c r="CC396" s="184"/>
      <c r="CD396" s="184"/>
      <c r="CE396" s="184"/>
      <c r="CF396" s="184"/>
      <c r="CG396" s="184"/>
      <c r="CH396" s="184"/>
      <c r="CI396" s="184"/>
      <c r="CJ396" s="184"/>
      <c r="CK396" s="184"/>
      <c r="CL396" s="184"/>
      <c r="CM396" s="184"/>
    </row>
    <row r="397" spans="1:91" ht="24.6">
      <c r="A397" s="120">
        <v>37</v>
      </c>
      <c r="B397" s="220" t="s">
        <v>1109</v>
      </c>
      <c r="C397" s="123" t="s">
        <v>642</v>
      </c>
      <c r="D397" s="184">
        <v>18917.38</v>
      </c>
      <c r="E397" s="184"/>
      <c r="F397" s="184"/>
      <c r="G397" s="184"/>
      <c r="H397" s="184"/>
      <c r="I397" s="184">
        <v>200</v>
      </c>
      <c r="J397" s="184"/>
      <c r="K397" s="184"/>
      <c r="L397" s="184"/>
      <c r="M397" s="184"/>
      <c r="N397" s="184"/>
      <c r="O397" s="184"/>
      <c r="P397" s="184">
        <v>11320</v>
      </c>
      <c r="Q397" s="184"/>
      <c r="R397" s="184"/>
      <c r="S397" s="184"/>
      <c r="T397" s="184"/>
      <c r="U397" s="184"/>
      <c r="V397" s="184"/>
      <c r="W397" s="184"/>
      <c r="X397" s="184">
        <v>109517.85</v>
      </c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4"/>
      <c r="AT397" s="184"/>
      <c r="AU397" s="184"/>
      <c r="AV397" s="184"/>
      <c r="AW397" s="184"/>
      <c r="AX397" s="184"/>
      <c r="AY397" s="184"/>
      <c r="AZ397" s="184"/>
      <c r="BA397" s="184"/>
      <c r="BB397" s="184"/>
      <c r="BC397" s="184"/>
      <c r="BD397" s="184"/>
      <c r="BE397" s="184">
        <v>5861.3</v>
      </c>
      <c r="BF397" s="184"/>
      <c r="BG397" s="184"/>
      <c r="BH397" s="184"/>
      <c r="BI397" s="184"/>
      <c r="BJ397" s="184"/>
      <c r="BK397" s="184"/>
      <c r="BL397" s="184"/>
      <c r="BM397" s="184">
        <v>150853.82</v>
      </c>
      <c r="BN397" s="184"/>
      <c r="BO397" s="184"/>
      <c r="BP397" s="184"/>
      <c r="BQ397" s="184"/>
      <c r="BR397" s="184"/>
      <c r="BS397" s="186">
        <v>189274</v>
      </c>
      <c r="BT397" s="184"/>
      <c r="BU397" s="184"/>
      <c r="BV397" s="184">
        <v>19231.759999999998</v>
      </c>
      <c r="BW397" s="184"/>
      <c r="BX397" s="184"/>
      <c r="BY397" s="184">
        <v>1384.99</v>
      </c>
      <c r="BZ397" s="184"/>
      <c r="CA397" s="184"/>
      <c r="CB397" s="184"/>
      <c r="CC397" s="184"/>
      <c r="CD397" s="184"/>
      <c r="CE397" s="184"/>
      <c r="CF397" s="184"/>
      <c r="CG397" s="184"/>
      <c r="CH397" s="184"/>
      <c r="CI397" s="184"/>
      <c r="CJ397" s="184"/>
      <c r="CK397" s="184"/>
      <c r="CL397" s="184"/>
      <c r="CM397" s="184"/>
    </row>
    <row r="398" spans="1:91" ht="24.6">
      <c r="A398" s="120">
        <v>37</v>
      </c>
      <c r="B398" s="220" t="s">
        <v>1110</v>
      </c>
      <c r="C398" s="123" t="s">
        <v>643</v>
      </c>
      <c r="D398" s="184"/>
      <c r="E398" s="184"/>
      <c r="F398" s="184"/>
      <c r="G398" s="184"/>
      <c r="H398" s="184"/>
      <c r="I398" s="184">
        <v>1280</v>
      </c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184"/>
      <c r="AB398" s="184"/>
      <c r="AC398" s="184"/>
      <c r="AD398" s="184"/>
      <c r="AE398" s="184"/>
      <c r="AF398" s="184"/>
      <c r="AG398" s="184"/>
      <c r="AH398" s="184"/>
      <c r="AI398" s="184"/>
      <c r="AJ398" s="184"/>
      <c r="AK398" s="184"/>
      <c r="AL398" s="184"/>
      <c r="AM398" s="184"/>
      <c r="AN398" s="184"/>
      <c r="AO398" s="184">
        <v>858950.44</v>
      </c>
      <c r="AP398" s="184"/>
      <c r="AQ398" s="184"/>
      <c r="AR398" s="184"/>
      <c r="AS398" s="184"/>
      <c r="AT398" s="184"/>
      <c r="AU398" s="184"/>
      <c r="AV398" s="184"/>
      <c r="AW398" s="184"/>
      <c r="AX398" s="184"/>
      <c r="AY398" s="184"/>
      <c r="AZ398" s="184"/>
      <c r="BA398" s="184"/>
      <c r="BB398" s="184"/>
      <c r="BC398" s="184"/>
      <c r="BD398" s="184"/>
      <c r="BE398" s="184"/>
      <c r="BF398" s="184"/>
      <c r="BG398" s="184"/>
      <c r="BH398" s="184"/>
      <c r="BI398" s="184"/>
      <c r="BJ398" s="184"/>
      <c r="BK398" s="184"/>
      <c r="BL398" s="184"/>
      <c r="BM398" s="184">
        <v>9593.09</v>
      </c>
      <c r="BN398" s="184"/>
      <c r="BO398" s="184"/>
      <c r="BP398" s="184"/>
      <c r="BQ398" s="184"/>
      <c r="BR398" s="184"/>
      <c r="BS398" s="186">
        <v>303327.15999999997</v>
      </c>
      <c r="BT398" s="184"/>
      <c r="BU398" s="184"/>
      <c r="BV398" s="184"/>
      <c r="BW398" s="184">
        <v>23443.599999999999</v>
      </c>
      <c r="BX398" s="184"/>
      <c r="BY398" s="184"/>
      <c r="BZ398" s="184"/>
      <c r="CA398" s="184"/>
      <c r="CB398" s="184"/>
      <c r="CC398" s="184"/>
      <c r="CD398" s="184"/>
      <c r="CE398" s="184"/>
      <c r="CF398" s="184"/>
      <c r="CG398" s="184"/>
      <c r="CH398" s="184"/>
      <c r="CI398" s="184"/>
      <c r="CJ398" s="184"/>
      <c r="CK398" s="184"/>
      <c r="CL398" s="184"/>
      <c r="CM398" s="184"/>
    </row>
    <row r="399" spans="1:91" ht="24.6">
      <c r="A399" s="120">
        <v>37</v>
      </c>
      <c r="B399" s="220" t="s">
        <v>1111</v>
      </c>
      <c r="C399" s="123" t="s">
        <v>644</v>
      </c>
      <c r="D399" s="184">
        <v>159899.68</v>
      </c>
      <c r="E399" s="184">
        <v>9536.2999999999993</v>
      </c>
      <c r="F399" s="184">
        <v>32026</v>
      </c>
      <c r="G399" s="184">
        <v>9254.7000000000007</v>
      </c>
      <c r="H399" s="184">
        <v>9147.2000000000007</v>
      </c>
      <c r="I399" s="184">
        <v>9165.52</v>
      </c>
      <c r="J399" s="184">
        <v>4778.24</v>
      </c>
      <c r="K399" s="184">
        <v>37116.959999999999</v>
      </c>
      <c r="L399" s="184">
        <v>17036.72</v>
      </c>
      <c r="M399" s="184">
        <v>29682.09</v>
      </c>
      <c r="N399" s="184">
        <v>52901.440000000002</v>
      </c>
      <c r="O399" s="184">
        <v>1211.04</v>
      </c>
      <c r="P399" s="184">
        <v>73241.710000000006</v>
      </c>
      <c r="Q399" s="184">
        <v>3339.51</v>
      </c>
      <c r="R399" s="184">
        <v>1202.56</v>
      </c>
      <c r="S399" s="184">
        <v>2185.84</v>
      </c>
      <c r="T399" s="184">
        <v>66716.91</v>
      </c>
      <c r="U399" s="184">
        <v>53803.18</v>
      </c>
      <c r="V399" s="184">
        <v>57261.95</v>
      </c>
      <c r="W399" s="184">
        <v>13786.4</v>
      </c>
      <c r="X399" s="184">
        <v>149680.44</v>
      </c>
      <c r="Y399" s="184">
        <v>32084.2</v>
      </c>
      <c r="Z399" s="184">
        <v>72715.360000000001</v>
      </c>
      <c r="AA399" s="184">
        <v>49598.86</v>
      </c>
      <c r="AB399" s="184">
        <v>21535.040000000001</v>
      </c>
      <c r="AC399" s="184">
        <v>44152.480000000003</v>
      </c>
      <c r="AD399" s="184">
        <v>90548.88</v>
      </c>
      <c r="AE399" s="184">
        <v>102936.16</v>
      </c>
      <c r="AF399" s="184">
        <v>45472.480000000003</v>
      </c>
      <c r="AG399" s="184">
        <v>37374.68</v>
      </c>
      <c r="AH399" s="184">
        <v>43287.44</v>
      </c>
      <c r="AI399" s="184">
        <v>59202.65</v>
      </c>
      <c r="AJ399" s="184">
        <v>50687.74</v>
      </c>
      <c r="AK399" s="184">
        <v>123669.75999999999</v>
      </c>
      <c r="AL399" s="184">
        <v>732240.63</v>
      </c>
      <c r="AM399" s="184">
        <v>48488.72</v>
      </c>
      <c r="AN399" s="184">
        <v>8060.32</v>
      </c>
      <c r="AO399" s="184">
        <v>49723.839999999997</v>
      </c>
      <c r="AP399" s="184">
        <v>60272.24</v>
      </c>
      <c r="AQ399" s="184">
        <v>72994.559999999998</v>
      </c>
      <c r="AR399" s="184">
        <v>3132.64</v>
      </c>
      <c r="AS399" s="184">
        <v>304137.42</v>
      </c>
      <c r="AT399" s="184">
        <v>33655.64</v>
      </c>
      <c r="AU399" s="184">
        <v>58382</v>
      </c>
      <c r="AV399" s="184">
        <v>11756.32</v>
      </c>
      <c r="AW399" s="184">
        <v>14649.7</v>
      </c>
      <c r="AX399" s="184">
        <v>1745.9</v>
      </c>
      <c r="AY399" s="184">
        <v>28246.2</v>
      </c>
      <c r="AZ399" s="184">
        <v>18492.080000000002</v>
      </c>
      <c r="BA399" s="184">
        <v>3387.28</v>
      </c>
      <c r="BB399" s="184">
        <v>166025.82</v>
      </c>
      <c r="BC399" s="184">
        <v>22100.12</v>
      </c>
      <c r="BD399" s="184">
        <v>53666.54</v>
      </c>
      <c r="BE399" s="184">
        <v>152783.60999999999</v>
      </c>
      <c r="BF399" s="184">
        <v>13747.04</v>
      </c>
      <c r="BG399" s="184">
        <v>25633.040000000001</v>
      </c>
      <c r="BH399" s="184">
        <v>29027.95</v>
      </c>
      <c r="BI399" s="184">
        <v>3185.52</v>
      </c>
      <c r="BJ399" s="184">
        <v>11001.6</v>
      </c>
      <c r="BK399" s="184">
        <v>81495.12</v>
      </c>
      <c r="BL399" s="184">
        <v>17164.64</v>
      </c>
      <c r="BM399" s="184">
        <v>368333.81</v>
      </c>
      <c r="BN399" s="184">
        <v>75894.62</v>
      </c>
      <c r="BO399" s="184">
        <v>24305.38</v>
      </c>
      <c r="BP399" s="184">
        <v>7460.2</v>
      </c>
      <c r="BQ399" s="184">
        <v>76416.88</v>
      </c>
      <c r="BR399" s="184">
        <v>54273.51</v>
      </c>
      <c r="BS399" s="184">
        <v>5906.64</v>
      </c>
      <c r="BT399" s="184">
        <v>24932.720000000001</v>
      </c>
      <c r="BU399" s="184">
        <v>58716.89</v>
      </c>
      <c r="BV399" s="184">
        <v>131520.4</v>
      </c>
      <c r="BW399" s="184">
        <v>2532.8000000000002</v>
      </c>
      <c r="BX399" s="184">
        <v>32980.28</v>
      </c>
      <c r="BY399" s="184">
        <v>10518.08</v>
      </c>
      <c r="BZ399" s="184">
        <v>29550.3</v>
      </c>
      <c r="CA399" s="184">
        <v>3639.12</v>
      </c>
      <c r="CB399" s="184">
        <v>89175.44</v>
      </c>
      <c r="CC399" s="184">
        <v>1904.16</v>
      </c>
      <c r="CD399" s="184">
        <v>146918.32</v>
      </c>
      <c r="CE399" s="184">
        <v>55359.199999999997</v>
      </c>
      <c r="CF399" s="184">
        <v>94128.88</v>
      </c>
      <c r="CG399" s="184">
        <v>20274.560000000001</v>
      </c>
      <c r="CH399" s="184">
        <v>39456.639999999999</v>
      </c>
      <c r="CI399" s="184">
        <v>18068.580000000002</v>
      </c>
      <c r="CJ399" s="184">
        <v>8992.16</v>
      </c>
      <c r="CK399" s="184">
        <v>33259.360000000001</v>
      </c>
      <c r="CL399" s="184">
        <v>6608.84</v>
      </c>
      <c r="CM399" s="184">
        <v>16230.52</v>
      </c>
    </row>
    <row r="400" spans="1:91" ht="24.6">
      <c r="A400" s="120">
        <v>37</v>
      </c>
      <c r="B400" s="220" t="s">
        <v>1112</v>
      </c>
      <c r="C400" s="123" t="s">
        <v>645</v>
      </c>
      <c r="D400" s="184">
        <v>306657.58</v>
      </c>
      <c r="E400" s="184"/>
      <c r="F400" s="184">
        <v>5004.68</v>
      </c>
      <c r="G400" s="184">
        <v>4002.08</v>
      </c>
      <c r="H400" s="184">
        <v>3250.48</v>
      </c>
      <c r="I400" s="184">
        <v>2901.48</v>
      </c>
      <c r="J400" s="184">
        <v>7071.78</v>
      </c>
      <c r="K400" s="184">
        <v>6255.04</v>
      </c>
      <c r="L400" s="184">
        <v>7997.58</v>
      </c>
      <c r="M400" s="184">
        <v>8427.6</v>
      </c>
      <c r="N400" s="184">
        <v>58466.239999999998</v>
      </c>
      <c r="O400" s="184">
        <v>367.52</v>
      </c>
      <c r="P400" s="184">
        <v>227547.02</v>
      </c>
      <c r="Q400" s="184">
        <v>1099.6400000000001</v>
      </c>
      <c r="R400" s="184">
        <v>6299.28</v>
      </c>
      <c r="S400" s="184">
        <v>76793.8</v>
      </c>
      <c r="T400" s="184">
        <v>22909.1</v>
      </c>
      <c r="U400" s="184">
        <v>25167.43</v>
      </c>
      <c r="V400" s="184">
        <v>16096.32</v>
      </c>
      <c r="W400" s="184">
        <v>3632.4</v>
      </c>
      <c r="X400" s="184">
        <v>891246.64</v>
      </c>
      <c r="Y400" s="184">
        <v>11239</v>
      </c>
      <c r="Z400" s="184">
        <v>33288</v>
      </c>
      <c r="AA400" s="184">
        <v>52898.96</v>
      </c>
      <c r="AB400" s="184">
        <v>5558.88</v>
      </c>
      <c r="AC400" s="184">
        <v>9730.1200000000008</v>
      </c>
      <c r="AD400" s="184">
        <v>34613.519999999997</v>
      </c>
      <c r="AE400" s="184">
        <v>183405.2</v>
      </c>
      <c r="AF400" s="184">
        <v>22362.639999999999</v>
      </c>
      <c r="AG400" s="184">
        <v>32458.6</v>
      </c>
      <c r="AH400" s="184">
        <v>29671.58</v>
      </c>
      <c r="AI400" s="184">
        <v>27508.91</v>
      </c>
      <c r="AJ400" s="184">
        <v>35966.400000000001</v>
      </c>
      <c r="AK400" s="184">
        <v>22016.28</v>
      </c>
      <c r="AL400" s="184">
        <v>476210.55</v>
      </c>
      <c r="AM400" s="184">
        <v>11799.04</v>
      </c>
      <c r="AN400" s="184">
        <v>415.36</v>
      </c>
      <c r="AO400" s="184">
        <v>8836.8799999999992</v>
      </c>
      <c r="AP400" s="184">
        <v>67020.820000000007</v>
      </c>
      <c r="AQ400" s="184">
        <v>10608.56</v>
      </c>
      <c r="AR400" s="184">
        <v>2201.36</v>
      </c>
      <c r="AS400" s="184">
        <v>917203.68</v>
      </c>
      <c r="AT400" s="184">
        <v>31589.200000000001</v>
      </c>
      <c r="AU400" s="184">
        <v>35504</v>
      </c>
      <c r="AV400" s="184">
        <v>8518.4699999999993</v>
      </c>
      <c r="AW400" s="184">
        <v>7084</v>
      </c>
      <c r="AX400" s="184">
        <v>0</v>
      </c>
      <c r="AY400" s="184">
        <v>803.44</v>
      </c>
      <c r="AZ400" s="184">
        <v>16068.08</v>
      </c>
      <c r="BA400" s="184">
        <v>496.48</v>
      </c>
      <c r="BB400" s="184">
        <v>94410.58</v>
      </c>
      <c r="BC400" s="184">
        <v>5589.92</v>
      </c>
      <c r="BD400" s="184">
        <v>116710.47</v>
      </c>
      <c r="BE400" s="184">
        <v>129716.3</v>
      </c>
      <c r="BF400" s="184">
        <v>11439.72</v>
      </c>
      <c r="BG400" s="184">
        <v>1697.4</v>
      </c>
      <c r="BH400" s="184">
        <v>33872.239999999998</v>
      </c>
      <c r="BI400" s="184">
        <v>961.56</v>
      </c>
      <c r="BJ400" s="184">
        <v>8448.7199999999993</v>
      </c>
      <c r="BK400" s="184">
        <v>41122.160000000003</v>
      </c>
      <c r="BL400" s="184">
        <v>9747.2800000000007</v>
      </c>
      <c r="BM400" s="184">
        <v>742334.08</v>
      </c>
      <c r="BN400" s="184">
        <v>38828.120000000003</v>
      </c>
      <c r="BO400" s="184">
        <v>8726.25</v>
      </c>
      <c r="BP400" s="184">
        <v>6935.2</v>
      </c>
      <c r="BQ400" s="184">
        <v>17262.16</v>
      </c>
      <c r="BR400" s="184">
        <v>26835.24</v>
      </c>
      <c r="BS400" s="184">
        <v>4656.4399999999996</v>
      </c>
      <c r="BT400" s="184">
        <v>13226.4</v>
      </c>
      <c r="BU400" s="184">
        <v>25371.4</v>
      </c>
      <c r="BV400" s="184">
        <v>255270.68</v>
      </c>
      <c r="BW400" s="184"/>
      <c r="BX400" s="184">
        <v>14150.52</v>
      </c>
      <c r="BY400" s="184">
        <v>55182.26</v>
      </c>
      <c r="BZ400" s="184">
        <v>7110.88</v>
      </c>
      <c r="CA400" s="184">
        <v>1163.2</v>
      </c>
      <c r="CB400" s="184">
        <v>9617.84</v>
      </c>
      <c r="CC400" s="184">
        <v>2818.24</v>
      </c>
      <c r="CD400" s="184">
        <v>218573.08</v>
      </c>
      <c r="CE400" s="184">
        <v>22760.639999999999</v>
      </c>
      <c r="CF400" s="184">
        <v>64518.6</v>
      </c>
      <c r="CG400" s="184">
        <v>2745.52</v>
      </c>
      <c r="CH400" s="184">
        <v>23415.040000000001</v>
      </c>
      <c r="CI400" s="184"/>
      <c r="CJ400" s="184">
        <v>2786.24</v>
      </c>
      <c r="CK400" s="184">
        <v>32865.519999999997</v>
      </c>
      <c r="CL400" s="184">
        <v>5516</v>
      </c>
      <c r="CM400" s="184">
        <v>4012.08</v>
      </c>
    </row>
    <row r="401" spans="1:91" ht="24.6">
      <c r="A401" s="120">
        <v>37</v>
      </c>
      <c r="B401" s="220" t="s">
        <v>1113</v>
      </c>
      <c r="C401" s="123" t="s">
        <v>646</v>
      </c>
      <c r="D401" s="184">
        <v>1897380.98</v>
      </c>
      <c r="E401" s="184">
        <v>38043.589999999997</v>
      </c>
      <c r="F401" s="184">
        <v>15549.15</v>
      </c>
      <c r="G401" s="184">
        <v>28127.73</v>
      </c>
      <c r="H401" s="184">
        <v>35415.96</v>
      </c>
      <c r="I401" s="184">
        <v>40793.040000000001</v>
      </c>
      <c r="J401" s="184">
        <v>1577.15</v>
      </c>
      <c r="K401" s="184">
        <v>115788.62</v>
      </c>
      <c r="L401" s="184">
        <v>14671.1</v>
      </c>
      <c r="M401" s="184">
        <v>18387.240000000002</v>
      </c>
      <c r="N401" s="184">
        <v>116125.09</v>
      </c>
      <c r="O401" s="184">
        <v>4350.7700000000004</v>
      </c>
      <c r="P401" s="184">
        <v>624415.43000000005</v>
      </c>
      <c r="Q401" s="184">
        <v>8188.65</v>
      </c>
      <c r="R401" s="184">
        <v>13389.69</v>
      </c>
      <c r="S401" s="184">
        <v>36203.9</v>
      </c>
      <c r="T401" s="184">
        <v>84603.18</v>
      </c>
      <c r="U401" s="184">
        <v>7276.31</v>
      </c>
      <c r="V401" s="184">
        <v>5934.49</v>
      </c>
      <c r="W401" s="184">
        <v>4768.54</v>
      </c>
      <c r="X401" s="184">
        <v>185858.57</v>
      </c>
      <c r="Y401" s="184">
        <v>5884.24</v>
      </c>
      <c r="Z401" s="184">
        <v>12748.52</v>
      </c>
      <c r="AA401" s="184">
        <v>3950.16</v>
      </c>
      <c r="AB401" s="184">
        <v>3104.82</v>
      </c>
      <c r="AC401" s="184">
        <v>15479.94</v>
      </c>
      <c r="AD401" s="184">
        <v>35.24</v>
      </c>
      <c r="AE401" s="184">
        <v>47790.18</v>
      </c>
      <c r="AF401" s="184">
        <v>6766.02</v>
      </c>
      <c r="AG401" s="184">
        <v>3746.56</v>
      </c>
      <c r="AH401" s="184">
        <v>7236</v>
      </c>
      <c r="AI401" s="184">
        <v>46112.92</v>
      </c>
      <c r="AJ401" s="184">
        <v>14418</v>
      </c>
      <c r="AK401" s="184">
        <v>38997</v>
      </c>
      <c r="AL401" s="184">
        <v>2822440.14</v>
      </c>
      <c r="AM401" s="184">
        <v>17754.03</v>
      </c>
      <c r="AN401" s="184">
        <v>28525.83</v>
      </c>
      <c r="AO401" s="184">
        <v>143815.62</v>
      </c>
      <c r="AP401" s="184">
        <v>70173.69</v>
      </c>
      <c r="AQ401" s="184">
        <v>12927.24</v>
      </c>
      <c r="AR401" s="184">
        <v>3678.98</v>
      </c>
      <c r="AS401" s="184">
        <v>759343.19</v>
      </c>
      <c r="AT401" s="184">
        <v>12217.53</v>
      </c>
      <c r="AU401" s="184">
        <v>69118.22</v>
      </c>
      <c r="AV401" s="184">
        <v>16157.12</v>
      </c>
      <c r="AW401" s="184">
        <v>9626.61</v>
      </c>
      <c r="AX401" s="184">
        <v>5735.9</v>
      </c>
      <c r="AY401" s="184">
        <v>39457.54</v>
      </c>
      <c r="AZ401" s="184">
        <v>6631.59</v>
      </c>
      <c r="BA401" s="184">
        <v>5200.47</v>
      </c>
      <c r="BB401" s="184">
        <v>291420.76</v>
      </c>
      <c r="BC401" s="184">
        <v>34572.959999999999</v>
      </c>
      <c r="BD401" s="184">
        <v>496404.61</v>
      </c>
      <c r="BE401" s="184">
        <v>128664.13</v>
      </c>
      <c r="BF401" s="184">
        <v>8119.94</v>
      </c>
      <c r="BG401" s="184">
        <v>10207.61</v>
      </c>
      <c r="BH401" s="184">
        <v>154434.23999999999</v>
      </c>
      <c r="BI401" s="184">
        <v>10520.27</v>
      </c>
      <c r="BJ401" s="184">
        <v>11045.89</v>
      </c>
      <c r="BK401" s="184">
        <v>18665.52</v>
      </c>
      <c r="BL401" s="184">
        <v>2196.54</v>
      </c>
      <c r="BM401" s="184">
        <v>259197.6</v>
      </c>
      <c r="BN401" s="184">
        <v>4720.28</v>
      </c>
      <c r="BO401" s="184">
        <v>7805.95</v>
      </c>
      <c r="BP401" s="184">
        <v>17952.93</v>
      </c>
      <c r="BQ401" s="184">
        <v>1377.61</v>
      </c>
      <c r="BR401" s="184">
        <v>2420.11</v>
      </c>
      <c r="BS401" s="184">
        <v>3036814.65</v>
      </c>
      <c r="BT401" s="184">
        <v>15472.13</v>
      </c>
      <c r="BU401" s="184">
        <v>25199.759999999998</v>
      </c>
      <c r="BV401" s="184">
        <v>318584.96999999997</v>
      </c>
      <c r="BW401" s="184">
        <v>16022.21</v>
      </c>
      <c r="BX401" s="184">
        <v>719.24</v>
      </c>
      <c r="BY401" s="184">
        <v>148287.12</v>
      </c>
      <c r="BZ401" s="184">
        <v>4408.5600000000004</v>
      </c>
      <c r="CA401" s="184">
        <v>5355.18</v>
      </c>
      <c r="CB401" s="184">
        <v>2035.77</v>
      </c>
      <c r="CC401" s="184">
        <v>3624.9</v>
      </c>
      <c r="CD401" s="184">
        <v>22480.82</v>
      </c>
      <c r="CE401" s="184">
        <v>1793.46</v>
      </c>
      <c r="CF401" s="184">
        <v>34999.25</v>
      </c>
      <c r="CG401" s="184">
        <v>2359.88</v>
      </c>
      <c r="CH401" s="184">
        <v>24079.99</v>
      </c>
      <c r="CI401" s="184">
        <v>4822.6499999999996</v>
      </c>
      <c r="CJ401" s="184">
        <v>12549.06</v>
      </c>
      <c r="CK401" s="184">
        <v>28701.27</v>
      </c>
      <c r="CL401" s="184">
        <v>1429.23</v>
      </c>
      <c r="CM401" s="184">
        <v>7286.71</v>
      </c>
    </row>
    <row r="402" spans="1:91" ht="49.2">
      <c r="A402" s="120">
        <v>37</v>
      </c>
      <c r="B402" s="220" t="s">
        <v>1114</v>
      </c>
      <c r="C402" s="132" t="s">
        <v>647</v>
      </c>
      <c r="D402" s="184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184"/>
      <c r="BN402" s="184"/>
      <c r="BO402" s="184"/>
      <c r="BP402" s="184"/>
      <c r="BQ402" s="184"/>
      <c r="BR402" s="184"/>
      <c r="BS402" s="184"/>
      <c r="BT402" s="184"/>
      <c r="BU402" s="184"/>
      <c r="BV402" s="184"/>
      <c r="BW402" s="184"/>
      <c r="BX402" s="184"/>
      <c r="BY402" s="184"/>
      <c r="BZ402" s="184"/>
      <c r="CA402" s="184"/>
      <c r="CB402" s="184"/>
      <c r="CC402" s="184"/>
      <c r="CD402" s="184"/>
      <c r="CE402" s="184"/>
      <c r="CF402" s="184"/>
      <c r="CG402" s="184"/>
      <c r="CH402" s="184"/>
      <c r="CI402" s="184"/>
      <c r="CJ402" s="184"/>
      <c r="CK402" s="184"/>
      <c r="CL402" s="184"/>
      <c r="CM402" s="184"/>
    </row>
    <row r="403" spans="1:91" ht="24.6">
      <c r="A403" s="120">
        <v>37</v>
      </c>
      <c r="B403" s="220" t="s">
        <v>1115</v>
      </c>
      <c r="C403" s="123" t="s">
        <v>1306</v>
      </c>
      <c r="D403" s="184">
        <v>87210</v>
      </c>
      <c r="E403" s="184"/>
      <c r="F403" s="184"/>
      <c r="G403" s="184"/>
      <c r="H403" s="184"/>
      <c r="I403" s="184"/>
      <c r="J403" s="184"/>
      <c r="K403" s="184"/>
      <c r="L403" s="184">
        <v>4650</v>
      </c>
      <c r="M403" s="184"/>
      <c r="N403" s="184"/>
      <c r="O403" s="184"/>
      <c r="P403" s="184">
        <v>25954.75</v>
      </c>
      <c r="Q403" s="184">
        <v>152735.49</v>
      </c>
      <c r="R403" s="184"/>
      <c r="S403" s="184"/>
      <c r="T403" s="184">
        <v>9969</v>
      </c>
      <c r="U403" s="184"/>
      <c r="V403" s="184"/>
      <c r="W403" s="184"/>
      <c r="X403" s="184">
        <v>148624.95999999999</v>
      </c>
      <c r="Y403" s="184">
        <v>1917</v>
      </c>
      <c r="Z403" s="184"/>
      <c r="AA403" s="184"/>
      <c r="AB403" s="184">
        <v>490</v>
      </c>
      <c r="AC403" s="184">
        <v>142516.5</v>
      </c>
      <c r="AD403" s="184"/>
      <c r="AE403" s="184">
        <v>1570</v>
      </c>
      <c r="AF403" s="184">
        <v>6815</v>
      </c>
      <c r="AG403" s="184">
        <v>76032</v>
      </c>
      <c r="AH403" s="184"/>
      <c r="AI403" s="184">
        <v>31169</v>
      </c>
      <c r="AJ403" s="184"/>
      <c r="AK403" s="184">
        <v>2400</v>
      </c>
      <c r="AL403" s="184"/>
      <c r="AM403" s="184"/>
      <c r="AN403" s="184"/>
      <c r="AO403" s="184"/>
      <c r="AP403" s="184"/>
      <c r="AQ403" s="184"/>
      <c r="AR403" s="184"/>
      <c r="AS403" s="184">
        <v>2850</v>
      </c>
      <c r="AT403" s="184">
        <v>44528</v>
      </c>
      <c r="AU403" s="184">
        <v>17709</v>
      </c>
      <c r="AV403" s="184"/>
      <c r="AW403" s="184"/>
      <c r="AX403" s="184"/>
      <c r="AY403" s="184"/>
      <c r="AZ403" s="184">
        <v>15469.25</v>
      </c>
      <c r="BA403" s="184">
        <v>26576</v>
      </c>
      <c r="BB403" s="184">
        <v>3950189.25</v>
      </c>
      <c r="BC403" s="184"/>
      <c r="BD403" s="184">
        <v>63880</v>
      </c>
      <c r="BE403" s="184">
        <v>56072</v>
      </c>
      <c r="BF403" s="184">
        <v>44232</v>
      </c>
      <c r="BG403" s="184">
        <v>25256.75</v>
      </c>
      <c r="BH403" s="184"/>
      <c r="BI403" s="184"/>
      <c r="BJ403" s="184">
        <v>15770</v>
      </c>
      <c r="BK403" s="184"/>
      <c r="BL403" s="184"/>
      <c r="BM403" s="184"/>
      <c r="BN403" s="184"/>
      <c r="BO403" s="184"/>
      <c r="BP403" s="184">
        <v>9616</v>
      </c>
      <c r="BQ403" s="184"/>
      <c r="BR403" s="184">
        <v>135724</v>
      </c>
      <c r="BS403" s="186">
        <v>68672</v>
      </c>
      <c r="BT403" s="184">
        <v>60047</v>
      </c>
      <c r="BU403" s="184">
        <v>12880.84</v>
      </c>
      <c r="BV403" s="184">
        <v>214488</v>
      </c>
      <c r="BW403" s="184">
        <v>32975</v>
      </c>
      <c r="BX403" s="184">
        <v>19780</v>
      </c>
      <c r="BY403" s="184">
        <v>25981.25</v>
      </c>
      <c r="BZ403" s="184">
        <v>352</v>
      </c>
      <c r="CA403" s="184">
        <v>22686.5</v>
      </c>
      <c r="CB403" s="184">
        <v>40854</v>
      </c>
      <c r="CC403" s="184">
        <v>269219.20000000001</v>
      </c>
      <c r="CD403" s="184">
        <v>81959.5</v>
      </c>
      <c r="CE403" s="184">
        <v>47149.18</v>
      </c>
      <c r="CF403" s="184">
        <v>35242.5</v>
      </c>
      <c r="CG403" s="184">
        <v>40042.5</v>
      </c>
      <c r="CH403" s="184"/>
      <c r="CI403" s="184">
        <v>15911.25</v>
      </c>
      <c r="CJ403" s="184">
        <v>5285</v>
      </c>
      <c r="CK403" s="184">
        <v>98775.5</v>
      </c>
      <c r="CL403" s="184">
        <v>3132.84</v>
      </c>
      <c r="CM403" s="184">
        <v>3596.5</v>
      </c>
    </row>
    <row r="404" spans="1:91" ht="24.6">
      <c r="A404" s="120">
        <v>35</v>
      </c>
      <c r="B404" s="220" t="s">
        <v>1116</v>
      </c>
      <c r="C404" s="123" t="s">
        <v>648</v>
      </c>
      <c r="D404" s="184">
        <v>2</v>
      </c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/>
      <c r="AP404" s="184"/>
      <c r="AQ404" s="184"/>
      <c r="AR404" s="184"/>
      <c r="AS404" s="184"/>
      <c r="AT404" s="184"/>
      <c r="AU404" s="184"/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184"/>
      <c r="BN404" s="184"/>
      <c r="BO404" s="184"/>
      <c r="BP404" s="184"/>
      <c r="BQ404" s="184"/>
      <c r="BR404" s="184"/>
      <c r="BS404" s="184"/>
      <c r="BT404" s="184"/>
      <c r="BU404" s="184"/>
      <c r="BV404" s="184"/>
      <c r="BW404" s="184"/>
      <c r="BX404" s="184"/>
      <c r="BY404" s="184"/>
      <c r="BZ404" s="184"/>
      <c r="CA404" s="184"/>
      <c r="CB404" s="184"/>
      <c r="CC404" s="184"/>
      <c r="CD404" s="184">
        <v>5</v>
      </c>
      <c r="CE404" s="184"/>
      <c r="CF404" s="184"/>
      <c r="CG404" s="184"/>
      <c r="CH404" s="184"/>
      <c r="CI404" s="184"/>
      <c r="CJ404" s="184"/>
      <c r="CK404" s="184"/>
      <c r="CL404" s="186"/>
      <c r="CM404" s="184"/>
    </row>
    <row r="405" spans="1:91" ht="24.6">
      <c r="A405" s="120">
        <v>35</v>
      </c>
      <c r="B405" s="220" t="s">
        <v>1117</v>
      </c>
      <c r="C405" s="132" t="s">
        <v>649</v>
      </c>
      <c r="D405" s="184">
        <v>2</v>
      </c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184"/>
      <c r="BN405" s="184"/>
      <c r="BO405" s="184"/>
      <c r="BP405" s="184"/>
      <c r="BQ405" s="184"/>
      <c r="BR405" s="184"/>
      <c r="BS405" s="184"/>
      <c r="BT405" s="184"/>
      <c r="BU405" s="184"/>
      <c r="BV405" s="184"/>
      <c r="BW405" s="184"/>
      <c r="BX405" s="184"/>
      <c r="BY405" s="184"/>
      <c r="BZ405" s="184"/>
      <c r="CA405" s="184"/>
      <c r="CB405" s="184"/>
      <c r="CC405" s="184"/>
      <c r="CD405" s="184"/>
      <c r="CE405" s="184"/>
      <c r="CF405" s="184"/>
      <c r="CG405" s="184"/>
      <c r="CH405" s="184"/>
      <c r="CI405" s="184"/>
      <c r="CJ405" s="184"/>
      <c r="CK405" s="184"/>
      <c r="CL405" s="184"/>
      <c r="CM405" s="184"/>
    </row>
    <row r="406" spans="1:91" ht="24.6">
      <c r="A406" s="120">
        <v>35</v>
      </c>
      <c r="B406" s="220" t="s">
        <v>1118</v>
      </c>
      <c r="C406" s="132" t="s">
        <v>650</v>
      </c>
      <c r="D406" s="184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184"/>
      <c r="BN406" s="184"/>
      <c r="BO406" s="184"/>
      <c r="BP406" s="184"/>
      <c r="BQ406" s="184"/>
      <c r="BR406" s="184"/>
      <c r="BS406" s="186"/>
      <c r="BT406" s="184"/>
      <c r="BU406" s="184"/>
      <c r="BV406" s="186"/>
      <c r="BW406" s="184"/>
      <c r="BX406" s="186"/>
      <c r="BY406" s="186"/>
      <c r="BZ406" s="184"/>
      <c r="CA406" s="186"/>
      <c r="CB406" s="186"/>
      <c r="CC406" s="186"/>
      <c r="CD406" s="186"/>
      <c r="CE406" s="184"/>
      <c r="CF406" s="184"/>
      <c r="CG406" s="184"/>
      <c r="CH406" s="186"/>
      <c r="CI406" s="184"/>
      <c r="CJ406" s="186"/>
      <c r="CK406" s="186"/>
      <c r="CL406" s="184"/>
      <c r="CM406" s="184"/>
    </row>
    <row r="407" spans="1:91" ht="24.6">
      <c r="A407" s="120">
        <v>35</v>
      </c>
      <c r="B407" s="220" t="s">
        <v>1119</v>
      </c>
      <c r="C407" s="123" t="s">
        <v>651</v>
      </c>
      <c r="D407" s="184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/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184"/>
      <c r="BN407" s="184"/>
      <c r="BO407" s="184"/>
      <c r="BP407" s="184"/>
      <c r="BQ407" s="184"/>
      <c r="BR407" s="184"/>
      <c r="BS407" s="184"/>
      <c r="BT407" s="184"/>
      <c r="BU407" s="184"/>
      <c r="BV407" s="184"/>
      <c r="BW407" s="184"/>
      <c r="BX407" s="184"/>
      <c r="BY407" s="184"/>
      <c r="BZ407" s="184"/>
      <c r="CA407" s="184"/>
      <c r="CB407" s="184"/>
      <c r="CC407" s="184"/>
      <c r="CD407" s="184"/>
      <c r="CE407" s="184"/>
      <c r="CF407" s="184"/>
      <c r="CG407" s="184"/>
      <c r="CH407" s="184"/>
      <c r="CI407" s="184"/>
      <c r="CJ407" s="184"/>
      <c r="CK407" s="184"/>
      <c r="CL407" s="184"/>
      <c r="CM407" s="184"/>
    </row>
    <row r="408" spans="1:91" ht="24.6">
      <c r="A408" s="120">
        <v>35</v>
      </c>
      <c r="B408" s="220" t="s">
        <v>1120</v>
      </c>
      <c r="C408" s="130" t="s">
        <v>652</v>
      </c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>
        <v>1</v>
      </c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184"/>
      <c r="BN408" s="184"/>
      <c r="BO408" s="184"/>
      <c r="BP408" s="184"/>
      <c r="BQ408" s="184"/>
      <c r="BR408" s="184"/>
      <c r="BS408" s="184"/>
      <c r="BT408" s="186"/>
      <c r="BU408" s="184"/>
      <c r="BV408" s="186"/>
      <c r="BW408" s="184"/>
      <c r="BX408" s="184"/>
      <c r="BY408" s="184"/>
      <c r="BZ408" s="184">
        <v>1</v>
      </c>
      <c r="CA408" s="184"/>
      <c r="CB408" s="186"/>
      <c r="CC408" s="184"/>
      <c r="CD408" s="186"/>
      <c r="CE408" s="184"/>
      <c r="CF408" s="184"/>
      <c r="CG408" s="184"/>
      <c r="CH408" s="184"/>
      <c r="CI408" s="186"/>
      <c r="CJ408" s="184"/>
      <c r="CK408" s="184"/>
      <c r="CL408" s="184"/>
      <c r="CM408" s="184"/>
    </row>
    <row r="409" spans="1:91" ht="24.6">
      <c r="A409" s="120">
        <v>35</v>
      </c>
      <c r="B409" s="220" t="s">
        <v>1121</v>
      </c>
      <c r="C409" s="130" t="s">
        <v>653</v>
      </c>
      <c r="D409" s="184"/>
      <c r="E409" s="184"/>
      <c r="F409" s="184"/>
      <c r="G409" s="184"/>
      <c r="H409" s="184"/>
      <c r="I409" s="184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184"/>
      <c r="BN409" s="184"/>
      <c r="BO409" s="184"/>
      <c r="BP409" s="184"/>
      <c r="BQ409" s="184"/>
      <c r="BR409" s="184"/>
      <c r="BS409" s="184"/>
      <c r="BT409" s="184"/>
      <c r="BU409" s="184"/>
      <c r="BV409" s="184"/>
      <c r="BW409" s="184"/>
      <c r="BX409" s="184"/>
      <c r="BY409" s="184"/>
      <c r="BZ409" s="184"/>
      <c r="CA409" s="184"/>
      <c r="CB409" s="184"/>
      <c r="CC409" s="184"/>
      <c r="CD409" s="184"/>
      <c r="CE409" s="184"/>
      <c r="CF409" s="184"/>
      <c r="CG409" s="184"/>
      <c r="CH409" s="184"/>
      <c r="CI409" s="184"/>
      <c r="CJ409" s="184"/>
      <c r="CK409" s="184"/>
      <c r="CL409" s="184"/>
      <c r="CM409" s="184"/>
    </row>
    <row r="410" spans="1:91" ht="24.6">
      <c r="A410" s="120">
        <v>35</v>
      </c>
      <c r="B410" s="220" t="s">
        <v>1122</v>
      </c>
      <c r="C410" s="130" t="s">
        <v>654</v>
      </c>
      <c r="D410" s="184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4">
        <v>4</v>
      </c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4"/>
      <c r="BN410" s="184"/>
      <c r="BO410" s="184"/>
      <c r="BP410" s="184"/>
      <c r="BQ410" s="184"/>
      <c r="BR410" s="184"/>
      <c r="BS410" s="184"/>
      <c r="BT410" s="184"/>
      <c r="BU410" s="184"/>
      <c r="BV410" s="184"/>
      <c r="BW410" s="184"/>
      <c r="BX410" s="184"/>
      <c r="BY410" s="184"/>
      <c r="BZ410" s="184"/>
      <c r="CA410" s="184"/>
      <c r="CB410" s="184"/>
      <c r="CC410" s="184"/>
      <c r="CD410" s="184"/>
      <c r="CE410" s="184"/>
      <c r="CF410" s="184"/>
      <c r="CG410" s="184"/>
      <c r="CH410" s="184"/>
      <c r="CI410" s="184"/>
      <c r="CJ410" s="184"/>
      <c r="CK410" s="184"/>
      <c r="CL410" s="184"/>
      <c r="CM410" s="184"/>
    </row>
    <row r="411" spans="1:91" ht="24.6">
      <c r="A411" s="120">
        <v>35</v>
      </c>
      <c r="B411" s="220" t="s">
        <v>1123</v>
      </c>
      <c r="C411" s="130" t="s">
        <v>655</v>
      </c>
      <c r="D411" s="184"/>
      <c r="E411" s="184"/>
      <c r="F411" s="184"/>
      <c r="G411" s="184"/>
      <c r="H411" s="184"/>
      <c r="I411" s="184"/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184"/>
      <c r="AB411" s="184"/>
      <c r="AC411" s="184"/>
      <c r="AD411" s="184"/>
      <c r="AE411" s="184"/>
      <c r="AF411" s="184"/>
      <c r="AG411" s="184"/>
      <c r="AH411" s="184"/>
      <c r="AI411" s="184"/>
      <c r="AJ411" s="184"/>
      <c r="AK411" s="184"/>
      <c r="AL411" s="184"/>
      <c r="AM411" s="184"/>
      <c r="AN411" s="184"/>
      <c r="AO411" s="184"/>
      <c r="AP411" s="184"/>
      <c r="AQ411" s="184"/>
      <c r="AR411" s="184"/>
      <c r="AS411" s="184"/>
      <c r="AT411" s="184"/>
      <c r="AU411" s="184"/>
      <c r="AV411" s="184"/>
      <c r="AW411" s="184"/>
      <c r="AX411" s="184"/>
      <c r="AY411" s="184"/>
      <c r="AZ411" s="184"/>
      <c r="BA411" s="184"/>
      <c r="BB411" s="184"/>
      <c r="BC411" s="184"/>
      <c r="BD411" s="184"/>
      <c r="BE411" s="184"/>
      <c r="BF411" s="184"/>
      <c r="BG411" s="184"/>
      <c r="BH411" s="184"/>
      <c r="BI411" s="184"/>
      <c r="BJ411" s="184"/>
      <c r="BK411" s="184"/>
      <c r="BL411" s="184"/>
      <c r="BM411" s="184"/>
      <c r="BN411" s="184"/>
      <c r="BO411" s="184"/>
      <c r="BP411" s="184"/>
      <c r="BQ411" s="184"/>
      <c r="BR411" s="184"/>
      <c r="BS411" s="184"/>
      <c r="BT411" s="184"/>
      <c r="BU411" s="184"/>
      <c r="BV411" s="184"/>
      <c r="BW411" s="184"/>
      <c r="BX411" s="184"/>
      <c r="BY411" s="184"/>
      <c r="BZ411" s="184"/>
      <c r="CA411" s="184"/>
      <c r="CB411" s="184"/>
      <c r="CC411" s="184"/>
      <c r="CD411" s="184"/>
      <c r="CE411" s="184"/>
      <c r="CF411" s="184"/>
      <c r="CG411" s="184"/>
      <c r="CH411" s="184"/>
      <c r="CI411" s="184"/>
      <c r="CJ411" s="184"/>
      <c r="CK411" s="184"/>
      <c r="CL411" s="184"/>
      <c r="CM411" s="184"/>
    </row>
    <row r="412" spans="1:91" ht="24.6">
      <c r="A412" s="120">
        <v>35</v>
      </c>
      <c r="B412" s="220" t="s">
        <v>1124</v>
      </c>
      <c r="C412" s="130" t="s">
        <v>656</v>
      </c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/>
      <c r="AH412" s="184"/>
      <c r="AI412" s="184"/>
      <c r="AJ412" s="184"/>
      <c r="AK412" s="184"/>
      <c r="AL412" s="184"/>
      <c r="AM412" s="184"/>
      <c r="AN412" s="184"/>
      <c r="AO412" s="184"/>
      <c r="AP412" s="184"/>
      <c r="AQ412" s="184"/>
      <c r="AR412" s="184"/>
      <c r="AS412" s="184"/>
      <c r="AT412" s="184"/>
      <c r="AU412" s="184"/>
      <c r="AV412" s="184"/>
      <c r="AW412" s="184"/>
      <c r="AX412" s="184"/>
      <c r="AY412" s="184"/>
      <c r="AZ412" s="184"/>
      <c r="BA412" s="184"/>
      <c r="BB412" s="184"/>
      <c r="BC412" s="184"/>
      <c r="BD412" s="184"/>
      <c r="BE412" s="184"/>
      <c r="BF412" s="184"/>
      <c r="BG412" s="184"/>
      <c r="BH412" s="184"/>
      <c r="BI412" s="184"/>
      <c r="BJ412" s="184"/>
      <c r="BK412" s="184"/>
      <c r="BL412" s="184"/>
      <c r="BM412" s="184"/>
      <c r="BN412" s="184"/>
      <c r="BO412" s="184"/>
      <c r="BP412" s="184"/>
      <c r="BQ412" s="184"/>
      <c r="BR412" s="184"/>
      <c r="BS412" s="184"/>
      <c r="BT412" s="184"/>
      <c r="BU412" s="184"/>
      <c r="BV412" s="184"/>
      <c r="BW412" s="184"/>
      <c r="BX412" s="184"/>
      <c r="BY412" s="184"/>
      <c r="BZ412" s="184"/>
      <c r="CA412" s="184"/>
      <c r="CB412" s="184"/>
      <c r="CC412" s="184"/>
      <c r="CD412" s="184"/>
      <c r="CE412" s="184"/>
      <c r="CF412" s="184"/>
      <c r="CG412" s="184"/>
      <c r="CH412" s="184"/>
      <c r="CI412" s="184"/>
      <c r="CJ412" s="184"/>
      <c r="CK412" s="184"/>
      <c r="CL412" s="184"/>
      <c r="CM412" s="184"/>
    </row>
    <row r="413" spans="1:91" ht="24.6">
      <c r="A413" s="120">
        <v>35</v>
      </c>
      <c r="B413" s="220" t="s">
        <v>1125</v>
      </c>
      <c r="C413" s="130" t="s">
        <v>657</v>
      </c>
      <c r="D413" s="184"/>
      <c r="E413" s="184"/>
      <c r="F413" s="184"/>
      <c r="G413" s="184"/>
      <c r="H413" s="184"/>
      <c r="I413" s="184"/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184"/>
      <c r="AB413" s="184"/>
      <c r="AC413" s="184"/>
      <c r="AD413" s="184"/>
      <c r="AE413" s="184"/>
      <c r="AF413" s="184"/>
      <c r="AG413" s="184"/>
      <c r="AH413" s="184"/>
      <c r="AI413" s="184"/>
      <c r="AJ413" s="184"/>
      <c r="AK413" s="184"/>
      <c r="AL413" s="184"/>
      <c r="AM413" s="184"/>
      <c r="AN413" s="184"/>
      <c r="AO413" s="184"/>
      <c r="AP413" s="184"/>
      <c r="AQ413" s="184"/>
      <c r="AR413" s="184"/>
      <c r="AS413" s="184"/>
      <c r="AT413" s="184"/>
      <c r="AU413" s="184"/>
      <c r="AV413" s="184"/>
      <c r="AW413" s="184"/>
      <c r="AX413" s="184"/>
      <c r="AY413" s="184"/>
      <c r="AZ413" s="184"/>
      <c r="BA413" s="184"/>
      <c r="BB413" s="184"/>
      <c r="BC413" s="184"/>
      <c r="BD413" s="184"/>
      <c r="BE413" s="184"/>
      <c r="BF413" s="184"/>
      <c r="BG413" s="184"/>
      <c r="BH413" s="184"/>
      <c r="BI413" s="184"/>
      <c r="BJ413" s="184"/>
      <c r="BK413" s="184"/>
      <c r="BL413" s="184"/>
      <c r="BM413" s="184"/>
      <c r="BN413" s="184"/>
      <c r="BO413" s="184"/>
      <c r="BP413" s="184"/>
      <c r="BQ413" s="184">
        <v>1</v>
      </c>
      <c r="BR413" s="184"/>
      <c r="BS413" s="184"/>
      <c r="BT413" s="184"/>
      <c r="BU413" s="184"/>
      <c r="BV413" s="184"/>
      <c r="BW413" s="184"/>
      <c r="BX413" s="184"/>
      <c r="BY413" s="184"/>
      <c r="BZ413" s="184"/>
      <c r="CA413" s="184"/>
      <c r="CB413" s="184"/>
      <c r="CC413" s="184"/>
      <c r="CD413" s="184"/>
      <c r="CE413" s="184"/>
      <c r="CF413" s="184"/>
      <c r="CG413" s="184"/>
      <c r="CH413" s="184"/>
      <c r="CI413" s="184"/>
      <c r="CJ413" s="184"/>
      <c r="CK413" s="184"/>
      <c r="CL413" s="184"/>
      <c r="CM413" s="184"/>
    </row>
    <row r="414" spans="1:91" ht="24.6">
      <c r="A414" s="120">
        <v>35</v>
      </c>
      <c r="B414" s="220" t="s">
        <v>1126</v>
      </c>
      <c r="C414" s="130" t="s">
        <v>658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/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184"/>
      <c r="BN414" s="184"/>
      <c r="BO414" s="184"/>
      <c r="BP414" s="184"/>
      <c r="BQ414" s="184"/>
      <c r="BR414" s="184"/>
      <c r="BS414" s="184"/>
      <c r="BT414" s="184"/>
      <c r="BU414" s="184"/>
      <c r="BV414" s="184"/>
      <c r="BW414" s="184"/>
      <c r="BX414" s="184"/>
      <c r="BY414" s="184"/>
      <c r="BZ414" s="184"/>
      <c r="CA414" s="184"/>
      <c r="CB414" s="184"/>
      <c r="CC414" s="184"/>
      <c r="CD414" s="184"/>
      <c r="CE414" s="184"/>
      <c r="CF414" s="184"/>
      <c r="CG414" s="184"/>
      <c r="CH414" s="184"/>
      <c r="CI414" s="184"/>
      <c r="CJ414" s="184"/>
      <c r="CK414" s="184"/>
      <c r="CL414" s="184"/>
      <c r="CM414" s="184"/>
    </row>
    <row r="415" spans="1:91" ht="24.6">
      <c r="A415" s="120">
        <v>35</v>
      </c>
      <c r="B415" s="220" t="s">
        <v>1127</v>
      </c>
      <c r="C415" s="130" t="s">
        <v>659</v>
      </c>
      <c r="D415" s="184"/>
      <c r="E415" s="184"/>
      <c r="F415" s="184"/>
      <c r="G415" s="184"/>
      <c r="H415" s="184"/>
      <c r="I415" s="184"/>
      <c r="J415" s="184"/>
      <c r="K415" s="184"/>
      <c r="L415" s="184"/>
      <c r="M415" s="184"/>
      <c r="N415" s="184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>
        <v>2</v>
      </c>
      <c r="Z415" s="184"/>
      <c r="AA415" s="184"/>
      <c r="AB415" s="184"/>
      <c r="AC415" s="184"/>
      <c r="AD415" s="184"/>
      <c r="AE415" s="184"/>
      <c r="AF415" s="184"/>
      <c r="AG415" s="184"/>
      <c r="AH415" s="184"/>
      <c r="AI415" s="184">
        <v>2</v>
      </c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/>
      <c r="AU415" s="184"/>
      <c r="AV415" s="184">
        <v>28045</v>
      </c>
      <c r="AW415" s="184"/>
      <c r="AX415" s="184"/>
      <c r="AY415" s="184"/>
      <c r="AZ415" s="184"/>
      <c r="BA415" s="184"/>
      <c r="BB415" s="184"/>
      <c r="BC415" s="184"/>
      <c r="BD415" s="184"/>
      <c r="BE415" s="184"/>
      <c r="BF415" s="184"/>
      <c r="BG415" s="184"/>
      <c r="BH415" s="184"/>
      <c r="BI415" s="184"/>
      <c r="BJ415" s="184"/>
      <c r="BK415" s="184"/>
      <c r="BL415" s="184"/>
      <c r="BM415" s="184"/>
      <c r="BN415" s="184"/>
      <c r="BO415" s="184"/>
      <c r="BP415" s="184"/>
      <c r="BQ415" s="184">
        <v>1</v>
      </c>
      <c r="BR415" s="184"/>
      <c r="BS415" s="186">
        <v>0</v>
      </c>
      <c r="BT415" s="184"/>
      <c r="BU415" s="184"/>
      <c r="BV415" s="186"/>
      <c r="BW415" s="184"/>
      <c r="BX415" s="184"/>
      <c r="BY415" s="184"/>
      <c r="BZ415" s="184"/>
      <c r="CA415" s="184"/>
      <c r="CB415" s="186"/>
      <c r="CC415" s="184"/>
      <c r="CD415" s="184"/>
      <c r="CE415" s="186"/>
      <c r="CF415" s="184"/>
      <c r="CG415" s="184"/>
      <c r="CH415" s="184"/>
      <c r="CI415" s="184"/>
      <c r="CJ415" s="184"/>
      <c r="CK415" s="186"/>
      <c r="CL415" s="184"/>
      <c r="CM415" s="184"/>
    </row>
    <row r="416" spans="1:91" ht="24.6">
      <c r="A416" s="120">
        <v>35</v>
      </c>
      <c r="B416" s="220" t="s">
        <v>1128</v>
      </c>
      <c r="C416" s="130" t="s">
        <v>660</v>
      </c>
      <c r="D416" s="184"/>
      <c r="E416" s="184"/>
      <c r="F416" s="184"/>
      <c r="G416" s="184"/>
      <c r="H416" s="184"/>
      <c r="I416" s="184"/>
      <c r="J416" s="184"/>
      <c r="K416" s="184"/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/>
      <c r="AD416" s="184"/>
      <c r="AE416" s="184"/>
      <c r="AF416" s="184"/>
      <c r="AG416" s="184"/>
      <c r="AH416" s="184"/>
      <c r="AI416" s="184">
        <v>8</v>
      </c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184"/>
      <c r="AT416" s="184"/>
      <c r="AU416" s="184"/>
      <c r="AV416" s="184"/>
      <c r="AW416" s="184"/>
      <c r="AX416" s="184"/>
      <c r="AY416" s="184"/>
      <c r="AZ416" s="184"/>
      <c r="BA416" s="184"/>
      <c r="BB416" s="184"/>
      <c r="BC416" s="184"/>
      <c r="BD416" s="184"/>
      <c r="BE416" s="184"/>
      <c r="BF416" s="184"/>
      <c r="BG416" s="184"/>
      <c r="BH416" s="184"/>
      <c r="BI416" s="184"/>
      <c r="BJ416" s="184"/>
      <c r="BK416" s="184"/>
      <c r="BL416" s="184"/>
      <c r="BM416" s="184"/>
      <c r="BN416" s="184"/>
      <c r="BO416" s="184"/>
      <c r="BP416" s="184"/>
      <c r="BQ416" s="184">
        <v>1</v>
      </c>
      <c r="BR416" s="184"/>
      <c r="BS416" s="184"/>
      <c r="BT416" s="184"/>
      <c r="BU416" s="184"/>
      <c r="BV416" s="184"/>
      <c r="BW416" s="184"/>
      <c r="BX416" s="184"/>
      <c r="BY416" s="184"/>
      <c r="BZ416" s="184"/>
      <c r="CA416" s="184"/>
      <c r="CB416" s="184"/>
      <c r="CC416" s="184"/>
      <c r="CD416" s="184"/>
      <c r="CE416" s="184"/>
      <c r="CF416" s="184"/>
      <c r="CG416" s="184"/>
      <c r="CH416" s="184"/>
      <c r="CI416" s="184"/>
      <c r="CJ416" s="184"/>
      <c r="CK416" s="184"/>
      <c r="CL416" s="184"/>
      <c r="CM416" s="184"/>
    </row>
    <row r="417" spans="1:91" ht="24.6">
      <c r="A417" s="120">
        <v>35</v>
      </c>
      <c r="B417" s="220" t="s">
        <v>1129</v>
      </c>
      <c r="C417" s="130" t="s">
        <v>661</v>
      </c>
      <c r="D417" s="184"/>
      <c r="E417" s="184"/>
      <c r="F417" s="184"/>
      <c r="G417" s="184"/>
      <c r="H417" s="184"/>
      <c r="I417" s="184"/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/>
      <c r="Z417" s="184"/>
      <c r="AA417" s="184"/>
      <c r="AB417" s="184"/>
      <c r="AC417" s="184"/>
      <c r="AD417" s="184"/>
      <c r="AE417" s="184"/>
      <c r="AF417" s="184"/>
      <c r="AG417" s="184"/>
      <c r="AH417" s="184"/>
      <c r="AI417" s="184">
        <v>1</v>
      </c>
      <c r="AJ417" s="184"/>
      <c r="AK417" s="184"/>
      <c r="AL417" s="184"/>
      <c r="AM417" s="184"/>
      <c r="AN417" s="184"/>
      <c r="AO417" s="184"/>
      <c r="AP417" s="184"/>
      <c r="AQ417" s="184"/>
      <c r="AR417" s="184"/>
      <c r="AS417" s="184"/>
      <c r="AT417" s="184"/>
      <c r="AU417" s="184"/>
      <c r="AV417" s="184"/>
      <c r="AW417" s="184"/>
      <c r="AX417" s="184"/>
      <c r="AY417" s="184"/>
      <c r="AZ417" s="184"/>
      <c r="BA417" s="184"/>
      <c r="BB417" s="184"/>
      <c r="BC417" s="184"/>
      <c r="BD417" s="184"/>
      <c r="BE417" s="184"/>
      <c r="BF417" s="184"/>
      <c r="BG417" s="184"/>
      <c r="BH417" s="184"/>
      <c r="BI417" s="184"/>
      <c r="BJ417" s="184"/>
      <c r="BK417" s="184"/>
      <c r="BL417" s="184"/>
      <c r="BM417" s="184"/>
      <c r="BN417" s="184"/>
      <c r="BO417" s="184"/>
      <c r="BP417" s="184"/>
      <c r="BQ417" s="184"/>
      <c r="BR417" s="184"/>
      <c r="BS417" s="184"/>
      <c r="BT417" s="184"/>
      <c r="BU417" s="184"/>
      <c r="BV417" s="184"/>
      <c r="BW417" s="184"/>
      <c r="BX417" s="184"/>
      <c r="BY417" s="184"/>
      <c r="BZ417" s="184"/>
      <c r="CA417" s="184"/>
      <c r="CB417" s="184"/>
      <c r="CC417" s="184"/>
      <c r="CD417" s="184"/>
      <c r="CE417" s="184"/>
      <c r="CF417" s="184"/>
      <c r="CG417" s="184"/>
      <c r="CH417" s="184"/>
      <c r="CI417" s="184"/>
      <c r="CJ417" s="184"/>
      <c r="CK417" s="184"/>
      <c r="CL417" s="184"/>
      <c r="CM417" s="184"/>
    </row>
    <row r="418" spans="1:91" ht="24.6">
      <c r="A418" s="120">
        <v>35</v>
      </c>
      <c r="B418" s="220" t="s">
        <v>1130</v>
      </c>
      <c r="C418" s="130" t="s">
        <v>662</v>
      </c>
      <c r="D418" s="184"/>
      <c r="E418" s="184"/>
      <c r="F418" s="184"/>
      <c r="G418" s="184"/>
      <c r="H418" s="184"/>
      <c r="I418" s="184"/>
      <c r="J418" s="184"/>
      <c r="K418" s="184"/>
      <c r="L418" s="184"/>
      <c r="M418" s="184"/>
      <c r="N418" s="184"/>
      <c r="O418" s="184"/>
      <c r="P418" s="184"/>
      <c r="Q418" s="184"/>
      <c r="R418" s="184">
        <v>1</v>
      </c>
      <c r="S418" s="184"/>
      <c r="T418" s="184"/>
      <c r="U418" s="184"/>
      <c r="V418" s="184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184"/>
      <c r="AT418" s="184"/>
      <c r="AU418" s="184"/>
      <c r="AV418" s="184"/>
      <c r="AW418" s="184"/>
      <c r="AX418" s="184"/>
      <c r="AY418" s="184"/>
      <c r="AZ418" s="184"/>
      <c r="BA418" s="184"/>
      <c r="BB418" s="184"/>
      <c r="BC418" s="184"/>
      <c r="BD418" s="184"/>
      <c r="BE418" s="184"/>
      <c r="BF418" s="184"/>
      <c r="BG418" s="184"/>
      <c r="BH418" s="184"/>
      <c r="BI418" s="184"/>
      <c r="BJ418" s="184"/>
      <c r="BK418" s="184"/>
      <c r="BL418" s="184"/>
      <c r="BM418" s="184"/>
      <c r="BN418" s="184"/>
      <c r="BO418" s="184"/>
      <c r="BP418" s="184"/>
      <c r="BQ418" s="184"/>
      <c r="BR418" s="184"/>
      <c r="BS418" s="184"/>
      <c r="BT418" s="184"/>
      <c r="BU418" s="184"/>
      <c r="BV418" s="184"/>
      <c r="BW418" s="184"/>
      <c r="BX418" s="184"/>
      <c r="BY418" s="184"/>
      <c r="BZ418" s="184"/>
      <c r="CA418" s="184"/>
      <c r="CB418" s="184"/>
      <c r="CC418" s="184"/>
      <c r="CD418" s="184"/>
      <c r="CE418" s="184"/>
      <c r="CF418" s="184"/>
      <c r="CG418" s="184"/>
      <c r="CH418" s="184"/>
      <c r="CI418" s="184"/>
      <c r="CJ418" s="184"/>
      <c r="CK418" s="184"/>
      <c r="CL418" s="184"/>
      <c r="CM418" s="184"/>
    </row>
    <row r="419" spans="1:91" ht="24.6">
      <c r="A419" s="120">
        <v>35</v>
      </c>
      <c r="B419" s="220" t="s">
        <v>1131</v>
      </c>
      <c r="C419" s="130" t="s">
        <v>663</v>
      </c>
      <c r="D419" s="184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  <c r="O419" s="184"/>
      <c r="P419" s="184"/>
      <c r="Q419" s="184"/>
      <c r="R419" s="184">
        <v>338</v>
      </c>
      <c r="S419" s="184"/>
      <c r="T419" s="184"/>
      <c r="U419" s="184"/>
      <c r="V419" s="184"/>
      <c r="W419" s="184"/>
      <c r="X419" s="184"/>
      <c r="Y419" s="184"/>
      <c r="Z419" s="184"/>
      <c r="AA419" s="184"/>
      <c r="AB419" s="184"/>
      <c r="AC419" s="184"/>
      <c r="AD419" s="184"/>
      <c r="AE419" s="184"/>
      <c r="AF419" s="184"/>
      <c r="AG419" s="184"/>
      <c r="AH419" s="184"/>
      <c r="AI419" s="184">
        <v>72989.84</v>
      </c>
      <c r="AJ419" s="184"/>
      <c r="AK419" s="184"/>
      <c r="AL419" s="184"/>
      <c r="AM419" s="184"/>
      <c r="AN419" s="184"/>
      <c r="AO419" s="184"/>
      <c r="AP419" s="184"/>
      <c r="AQ419" s="184"/>
      <c r="AR419" s="184"/>
      <c r="AS419" s="184"/>
      <c r="AT419" s="184"/>
      <c r="AU419" s="184"/>
      <c r="AV419" s="184"/>
      <c r="AW419" s="184"/>
      <c r="AX419" s="184"/>
      <c r="AY419" s="184"/>
      <c r="AZ419" s="184"/>
      <c r="BA419" s="184"/>
      <c r="BB419" s="184"/>
      <c r="BC419" s="184"/>
      <c r="BD419" s="184"/>
      <c r="BE419" s="184"/>
      <c r="BF419" s="184"/>
      <c r="BG419" s="184"/>
      <c r="BH419" s="184"/>
      <c r="BI419" s="184"/>
      <c r="BJ419" s="184"/>
      <c r="BK419" s="184"/>
      <c r="BL419" s="184"/>
      <c r="BM419" s="184"/>
      <c r="BN419" s="184"/>
      <c r="BO419" s="184"/>
      <c r="BP419" s="184"/>
      <c r="BQ419" s="184">
        <v>7001.89</v>
      </c>
      <c r="BR419" s="184"/>
      <c r="BS419" s="184"/>
      <c r="BT419" s="184"/>
      <c r="BU419" s="184"/>
      <c r="BV419" s="184"/>
      <c r="BW419" s="184"/>
      <c r="BX419" s="184"/>
      <c r="BY419" s="184"/>
      <c r="BZ419" s="184"/>
      <c r="CA419" s="184"/>
      <c r="CB419" s="184"/>
      <c r="CC419" s="184"/>
      <c r="CD419" s="184"/>
      <c r="CE419" s="184"/>
      <c r="CF419" s="184"/>
      <c r="CG419" s="184"/>
      <c r="CH419" s="184"/>
      <c r="CI419" s="184"/>
      <c r="CJ419" s="184"/>
      <c r="CK419" s="184"/>
      <c r="CL419" s="184"/>
      <c r="CM419" s="184"/>
    </row>
    <row r="420" spans="1:91" ht="24.6">
      <c r="A420" s="120">
        <v>35</v>
      </c>
      <c r="B420" s="220" t="s">
        <v>1132</v>
      </c>
      <c r="C420" s="130" t="s">
        <v>664</v>
      </c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/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4"/>
      <c r="AT420" s="184"/>
      <c r="AU420" s="184"/>
      <c r="AV420" s="184"/>
      <c r="AW420" s="184"/>
      <c r="AX420" s="184"/>
      <c r="AY420" s="184"/>
      <c r="AZ420" s="184"/>
      <c r="BA420" s="184"/>
      <c r="BB420" s="184"/>
      <c r="BC420" s="184"/>
      <c r="BD420" s="184"/>
      <c r="BE420" s="184"/>
      <c r="BF420" s="184"/>
      <c r="BG420" s="184"/>
      <c r="BH420" s="184"/>
      <c r="BI420" s="184"/>
      <c r="BJ420" s="184"/>
      <c r="BK420" s="184"/>
      <c r="BL420" s="184"/>
      <c r="BM420" s="184"/>
      <c r="BN420" s="184"/>
      <c r="BO420" s="184"/>
      <c r="BP420" s="184"/>
      <c r="BQ420" s="184"/>
      <c r="BR420" s="184"/>
      <c r="BS420" s="184"/>
      <c r="BT420" s="184"/>
      <c r="BU420" s="184"/>
      <c r="BV420" s="184"/>
      <c r="BW420" s="184"/>
      <c r="BX420" s="184"/>
      <c r="BY420" s="184"/>
      <c r="BZ420" s="184"/>
      <c r="CA420" s="184"/>
      <c r="CB420" s="184"/>
      <c r="CC420" s="184"/>
      <c r="CD420" s="184"/>
      <c r="CE420" s="184"/>
      <c r="CF420" s="184"/>
      <c r="CG420" s="184"/>
      <c r="CH420" s="184"/>
      <c r="CI420" s="184"/>
      <c r="CJ420" s="184"/>
      <c r="CK420" s="184"/>
      <c r="CL420" s="184"/>
      <c r="CM420" s="184"/>
    </row>
    <row r="421" spans="1:91" ht="24.6">
      <c r="A421" s="120">
        <v>35</v>
      </c>
      <c r="B421" s="220" t="s">
        <v>1133</v>
      </c>
      <c r="C421" s="130" t="s">
        <v>1307</v>
      </c>
      <c r="D421" s="184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4"/>
      <c r="AT421" s="184"/>
      <c r="AU421" s="184"/>
      <c r="AV421" s="184"/>
      <c r="AW421" s="184"/>
      <c r="AX421" s="184"/>
      <c r="AY421" s="184"/>
      <c r="AZ421" s="184"/>
      <c r="BA421" s="184"/>
      <c r="BB421" s="184"/>
      <c r="BC421" s="184"/>
      <c r="BD421" s="184"/>
      <c r="BE421" s="184"/>
      <c r="BF421" s="184"/>
      <c r="BG421" s="184"/>
      <c r="BH421" s="184"/>
      <c r="BI421" s="184"/>
      <c r="BJ421" s="184"/>
      <c r="BK421" s="184"/>
      <c r="BL421" s="184"/>
      <c r="BM421" s="184"/>
      <c r="BN421" s="184"/>
      <c r="BO421" s="184"/>
      <c r="BP421" s="184"/>
      <c r="BQ421" s="184"/>
      <c r="BR421" s="184"/>
      <c r="BS421" s="184"/>
      <c r="BT421" s="184"/>
      <c r="BU421" s="184"/>
      <c r="BV421" s="184"/>
      <c r="BW421" s="184"/>
      <c r="BX421" s="184"/>
      <c r="BY421" s="184"/>
      <c r="BZ421" s="184"/>
      <c r="CA421" s="184"/>
      <c r="CB421" s="184"/>
      <c r="CC421" s="184"/>
      <c r="CD421" s="184"/>
      <c r="CE421" s="184"/>
      <c r="CF421" s="184"/>
      <c r="CG421" s="184"/>
      <c r="CH421" s="184"/>
      <c r="CI421" s="184"/>
      <c r="CJ421" s="184"/>
      <c r="CK421" s="184"/>
      <c r="CL421" s="184"/>
      <c r="CM421" s="184"/>
    </row>
    <row r="422" spans="1:91" ht="24.6">
      <c r="A422" s="120">
        <v>35</v>
      </c>
      <c r="B422" s="220" t="s">
        <v>1134</v>
      </c>
      <c r="C422" s="130" t="s">
        <v>1308</v>
      </c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4"/>
      <c r="AT422" s="184"/>
      <c r="AU422" s="184"/>
      <c r="AV422" s="184"/>
      <c r="AW422" s="184"/>
      <c r="AX422" s="184"/>
      <c r="AY422" s="184"/>
      <c r="AZ422" s="184"/>
      <c r="BA422" s="184"/>
      <c r="BB422" s="184"/>
      <c r="BC422" s="184"/>
      <c r="BD422" s="184"/>
      <c r="BE422" s="184"/>
      <c r="BF422" s="184"/>
      <c r="BG422" s="184"/>
      <c r="BH422" s="184"/>
      <c r="BI422" s="184"/>
      <c r="BJ422" s="184"/>
      <c r="BK422" s="184"/>
      <c r="BL422" s="184"/>
      <c r="BM422" s="184"/>
      <c r="BN422" s="184"/>
      <c r="BO422" s="184"/>
      <c r="BP422" s="184"/>
      <c r="BQ422" s="184"/>
      <c r="BR422" s="184"/>
      <c r="BS422" s="184"/>
      <c r="BT422" s="184"/>
      <c r="BU422" s="184"/>
      <c r="BV422" s="184"/>
      <c r="BW422" s="184"/>
      <c r="BX422" s="184"/>
      <c r="BY422" s="184"/>
      <c r="BZ422" s="184"/>
      <c r="CA422" s="184"/>
      <c r="CB422" s="184"/>
      <c r="CC422" s="184"/>
      <c r="CD422" s="184"/>
      <c r="CE422" s="184"/>
      <c r="CF422" s="184"/>
      <c r="CG422" s="184"/>
      <c r="CH422" s="184"/>
      <c r="CI422" s="184"/>
      <c r="CJ422" s="184"/>
      <c r="CK422" s="184"/>
      <c r="CL422" s="184"/>
      <c r="CM422" s="184"/>
    </row>
    <row r="423" spans="1:91" ht="24.6">
      <c r="A423" s="120">
        <v>35</v>
      </c>
      <c r="B423" s="220" t="s">
        <v>1135</v>
      </c>
      <c r="C423" s="130" t="s">
        <v>665</v>
      </c>
      <c r="D423" s="184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>
        <v>5000</v>
      </c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4"/>
      <c r="AT423" s="184"/>
      <c r="AU423" s="184"/>
      <c r="AV423" s="184"/>
      <c r="AW423" s="184"/>
      <c r="AX423" s="184"/>
      <c r="AY423" s="184"/>
      <c r="AZ423" s="184"/>
      <c r="BA423" s="184"/>
      <c r="BB423" s="184"/>
      <c r="BC423" s="184"/>
      <c r="BD423" s="184"/>
      <c r="BE423" s="184"/>
      <c r="BF423" s="184"/>
      <c r="BG423" s="184"/>
      <c r="BH423" s="184"/>
      <c r="BI423" s="184"/>
      <c r="BJ423" s="184"/>
      <c r="BK423" s="184"/>
      <c r="BL423" s="184"/>
      <c r="BM423" s="184"/>
      <c r="BN423" s="184"/>
      <c r="BO423" s="184"/>
      <c r="BP423" s="184"/>
      <c r="BQ423" s="184"/>
      <c r="BR423" s="184"/>
      <c r="BS423" s="184"/>
      <c r="BT423" s="184"/>
      <c r="BU423" s="184"/>
      <c r="BV423" s="184"/>
      <c r="BW423" s="184"/>
      <c r="BX423" s="184"/>
      <c r="BY423" s="184"/>
      <c r="BZ423" s="184"/>
      <c r="CA423" s="184"/>
      <c r="CB423" s="184"/>
      <c r="CC423" s="184"/>
      <c r="CD423" s="184"/>
      <c r="CE423" s="184"/>
      <c r="CF423" s="184"/>
      <c r="CG423" s="184"/>
      <c r="CH423" s="184"/>
      <c r="CI423" s="184"/>
      <c r="CJ423" s="184"/>
      <c r="CK423" s="184"/>
      <c r="CL423" s="184"/>
      <c r="CM423" s="184"/>
    </row>
    <row r="424" spans="1:91" ht="49.2">
      <c r="A424" s="120">
        <v>36</v>
      </c>
      <c r="B424" s="220" t="s">
        <v>1136</v>
      </c>
      <c r="C424" s="130" t="s">
        <v>1309</v>
      </c>
      <c r="D424" s="184">
        <v>154164.51</v>
      </c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4"/>
      <c r="AT424" s="184"/>
      <c r="AU424" s="184"/>
      <c r="AV424" s="184"/>
      <c r="AW424" s="184"/>
      <c r="AX424" s="184"/>
      <c r="AY424" s="184"/>
      <c r="AZ424" s="184"/>
      <c r="BA424" s="184"/>
      <c r="BB424" s="184"/>
      <c r="BC424" s="184"/>
      <c r="BD424" s="184"/>
      <c r="BE424" s="184"/>
      <c r="BF424" s="184"/>
      <c r="BG424" s="184"/>
      <c r="BH424" s="184"/>
      <c r="BI424" s="184"/>
      <c r="BJ424" s="184"/>
      <c r="BK424" s="184"/>
      <c r="BL424" s="184"/>
      <c r="BM424" s="184"/>
      <c r="BN424" s="184"/>
      <c r="BO424" s="184"/>
      <c r="BP424" s="184"/>
      <c r="BQ424" s="184"/>
      <c r="BR424" s="184"/>
      <c r="BS424" s="184"/>
      <c r="BT424" s="184"/>
      <c r="BU424" s="184"/>
      <c r="BV424" s="184"/>
      <c r="BW424" s="184"/>
      <c r="BX424" s="184"/>
      <c r="BY424" s="184"/>
      <c r="BZ424" s="184"/>
      <c r="CA424" s="184"/>
      <c r="CB424" s="184"/>
      <c r="CC424" s="184"/>
      <c r="CD424" s="184"/>
      <c r="CE424" s="184"/>
      <c r="CF424" s="184"/>
      <c r="CG424" s="184"/>
      <c r="CH424" s="184"/>
      <c r="CI424" s="184"/>
      <c r="CJ424" s="184"/>
      <c r="CK424" s="184"/>
      <c r="CL424" s="184"/>
      <c r="CM424" s="184"/>
    </row>
    <row r="425" spans="1:91" ht="49.2">
      <c r="A425" s="120">
        <v>36</v>
      </c>
      <c r="B425" s="220" t="s">
        <v>1137</v>
      </c>
      <c r="C425" s="130" t="s">
        <v>1350</v>
      </c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/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184"/>
      <c r="BN425" s="184"/>
      <c r="BO425" s="184"/>
      <c r="BP425" s="184"/>
      <c r="BQ425" s="184"/>
      <c r="BR425" s="184"/>
      <c r="BS425" s="184"/>
      <c r="BT425" s="184"/>
      <c r="BU425" s="184"/>
      <c r="BV425" s="184"/>
      <c r="BW425" s="184"/>
      <c r="BX425" s="184"/>
      <c r="BY425" s="184"/>
      <c r="BZ425" s="184"/>
      <c r="CA425" s="184"/>
      <c r="CB425" s="184"/>
      <c r="CC425" s="184"/>
      <c r="CD425" s="184"/>
      <c r="CE425" s="184"/>
      <c r="CF425" s="184"/>
      <c r="CG425" s="184"/>
      <c r="CH425" s="184"/>
      <c r="CI425" s="184"/>
      <c r="CJ425" s="184"/>
      <c r="CK425" s="184"/>
      <c r="CL425" s="184"/>
      <c r="CM425" s="184"/>
    </row>
    <row r="426" spans="1:91" ht="49.2">
      <c r="A426" s="120">
        <v>36</v>
      </c>
      <c r="B426" s="220" t="s">
        <v>1138</v>
      </c>
      <c r="C426" s="130" t="s">
        <v>666</v>
      </c>
      <c r="D426" s="184">
        <v>86372708</v>
      </c>
      <c r="E426" s="184"/>
      <c r="F426" s="184"/>
      <c r="G426" s="184"/>
      <c r="H426" s="184"/>
      <c r="I426" s="184"/>
      <c r="J426" s="184"/>
      <c r="K426" s="184"/>
      <c r="L426" s="184"/>
      <c r="M426" s="184">
        <v>80.25</v>
      </c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>
        <v>11225</v>
      </c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184">
        <v>54836956.200000003</v>
      </c>
      <c r="BN426" s="184"/>
      <c r="BO426" s="184"/>
      <c r="BP426" s="184"/>
      <c r="BQ426" s="184"/>
      <c r="BR426" s="184"/>
      <c r="BS426" s="184">
        <v>871141</v>
      </c>
      <c r="BT426" s="184"/>
      <c r="BU426" s="184"/>
      <c r="BV426" s="184"/>
      <c r="BW426" s="184"/>
      <c r="BX426" s="184"/>
      <c r="BY426" s="184"/>
      <c r="BZ426" s="184"/>
      <c r="CA426" s="184"/>
      <c r="CB426" s="184"/>
      <c r="CC426" s="184"/>
      <c r="CD426" s="184"/>
      <c r="CE426" s="184"/>
      <c r="CF426" s="184"/>
      <c r="CG426" s="184"/>
      <c r="CH426" s="184"/>
      <c r="CI426" s="184"/>
      <c r="CJ426" s="184"/>
      <c r="CK426" s="184"/>
      <c r="CL426" s="184"/>
      <c r="CM426" s="184"/>
    </row>
    <row r="427" spans="1:91" ht="49.2">
      <c r="A427" s="120">
        <v>36</v>
      </c>
      <c r="B427" s="220" t="s">
        <v>1139</v>
      </c>
      <c r="C427" s="130" t="s">
        <v>667</v>
      </c>
      <c r="D427" s="184">
        <v>22941.21</v>
      </c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>
        <v>1496880</v>
      </c>
      <c r="Q427" s="184"/>
      <c r="R427" s="184"/>
      <c r="S427" s="184"/>
      <c r="T427" s="184"/>
      <c r="U427" s="184"/>
      <c r="V427" s="184"/>
      <c r="W427" s="184"/>
      <c r="X427" s="184">
        <v>18240.3</v>
      </c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/>
      <c r="AT427" s="184"/>
      <c r="AU427" s="184"/>
      <c r="AV427" s="184"/>
      <c r="AW427" s="184"/>
      <c r="AX427" s="184"/>
      <c r="AY427" s="184"/>
      <c r="AZ427" s="184"/>
      <c r="BA427" s="184"/>
      <c r="BB427" s="184"/>
      <c r="BC427" s="184"/>
      <c r="BD427" s="184">
        <v>2743</v>
      </c>
      <c r="BE427" s="184"/>
      <c r="BF427" s="184"/>
      <c r="BG427" s="184"/>
      <c r="BH427" s="184"/>
      <c r="BI427" s="184"/>
      <c r="BJ427" s="184"/>
      <c r="BK427" s="184"/>
      <c r="BL427" s="184"/>
      <c r="BM427" s="184">
        <v>19678.39</v>
      </c>
      <c r="BN427" s="184"/>
      <c r="BO427" s="184"/>
      <c r="BP427" s="184"/>
      <c r="BQ427" s="184"/>
      <c r="BR427" s="184"/>
      <c r="BS427" s="184">
        <v>1786861.44</v>
      </c>
      <c r="BT427" s="184"/>
      <c r="BU427" s="184"/>
      <c r="BV427" s="184">
        <v>17050</v>
      </c>
      <c r="BW427" s="184"/>
      <c r="BX427" s="184"/>
      <c r="BY427" s="184"/>
      <c r="BZ427" s="184"/>
      <c r="CA427" s="184"/>
      <c r="CB427" s="184"/>
      <c r="CC427" s="184"/>
      <c r="CD427" s="184"/>
      <c r="CE427" s="184"/>
      <c r="CF427" s="184"/>
      <c r="CG427" s="184"/>
      <c r="CH427" s="184"/>
      <c r="CI427" s="184"/>
      <c r="CJ427" s="184"/>
      <c r="CK427" s="184"/>
      <c r="CL427" s="184"/>
      <c r="CM427" s="184"/>
    </row>
    <row r="428" spans="1:91" ht="24.6">
      <c r="A428" s="120">
        <v>36</v>
      </c>
      <c r="B428" s="220" t="s">
        <v>1140</v>
      </c>
      <c r="C428" s="149" t="s">
        <v>1310</v>
      </c>
      <c r="D428" s="184">
        <v>90699650.420000002</v>
      </c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4">
        <v>918750</v>
      </c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184">
        <v>54400676.82</v>
      </c>
      <c r="BN428" s="184"/>
      <c r="BO428" s="184"/>
      <c r="BP428" s="184"/>
      <c r="BQ428" s="184"/>
      <c r="BR428" s="184"/>
      <c r="BS428" s="184"/>
      <c r="BT428" s="184"/>
      <c r="BU428" s="184"/>
      <c r="BV428" s="184"/>
      <c r="BW428" s="184"/>
      <c r="BX428" s="184"/>
      <c r="BY428" s="184"/>
      <c r="BZ428" s="184"/>
      <c r="CA428" s="184"/>
      <c r="CB428" s="184"/>
      <c r="CC428" s="184"/>
      <c r="CD428" s="184"/>
      <c r="CE428" s="184"/>
      <c r="CF428" s="184"/>
      <c r="CG428" s="184"/>
      <c r="CH428" s="184"/>
      <c r="CI428" s="184"/>
      <c r="CJ428" s="184"/>
      <c r="CK428" s="184"/>
      <c r="CL428" s="184"/>
      <c r="CM428" s="184"/>
    </row>
    <row r="429" spans="1:91" ht="24.6">
      <c r="A429" s="120">
        <v>36</v>
      </c>
      <c r="B429" s="220" t="s">
        <v>1141</v>
      </c>
      <c r="C429" s="149" t="s">
        <v>668</v>
      </c>
      <c r="D429" s="184"/>
      <c r="E429" s="184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4"/>
      <c r="AT429" s="184"/>
      <c r="AU429" s="184"/>
      <c r="AV429" s="184"/>
      <c r="AW429" s="184"/>
      <c r="AX429" s="184"/>
      <c r="AY429" s="184"/>
      <c r="AZ429" s="184"/>
      <c r="BA429" s="184"/>
      <c r="BB429" s="184"/>
      <c r="BC429" s="184"/>
      <c r="BD429" s="184"/>
      <c r="BE429" s="184"/>
      <c r="BF429" s="184"/>
      <c r="BG429" s="184"/>
      <c r="BH429" s="184"/>
      <c r="BI429" s="184"/>
      <c r="BJ429" s="184"/>
      <c r="BK429" s="184"/>
      <c r="BL429" s="184"/>
      <c r="BM429" s="184"/>
      <c r="BN429" s="184"/>
      <c r="BO429" s="184"/>
      <c r="BP429" s="184"/>
      <c r="BQ429" s="184"/>
      <c r="BR429" s="184"/>
      <c r="BS429" s="184"/>
      <c r="BT429" s="184"/>
      <c r="BU429" s="184"/>
      <c r="BV429" s="184"/>
      <c r="BW429" s="184"/>
      <c r="BX429" s="184"/>
      <c r="BY429" s="184"/>
      <c r="BZ429" s="184"/>
      <c r="CA429" s="184"/>
      <c r="CB429" s="184"/>
      <c r="CC429" s="184"/>
      <c r="CD429" s="184"/>
      <c r="CE429" s="184"/>
      <c r="CF429" s="184"/>
      <c r="CG429" s="184"/>
      <c r="CH429" s="184"/>
      <c r="CI429" s="184"/>
      <c r="CJ429" s="184"/>
      <c r="CK429" s="184"/>
      <c r="CL429" s="184"/>
      <c r="CM429" s="184"/>
    </row>
    <row r="430" spans="1:91" ht="24.6">
      <c r="A430" s="120">
        <v>36</v>
      </c>
      <c r="B430" s="220" t="s">
        <v>1142</v>
      </c>
      <c r="C430" s="149" t="s">
        <v>1311</v>
      </c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4"/>
      <c r="AT430" s="184"/>
      <c r="AU430" s="184"/>
      <c r="AV430" s="184"/>
      <c r="AW430" s="184"/>
      <c r="AX430" s="184"/>
      <c r="AY430" s="184"/>
      <c r="AZ430" s="184"/>
      <c r="BA430" s="184"/>
      <c r="BB430" s="184"/>
      <c r="BC430" s="184"/>
      <c r="BD430" s="184"/>
      <c r="BE430" s="184"/>
      <c r="BF430" s="184"/>
      <c r="BG430" s="184"/>
      <c r="BH430" s="184"/>
      <c r="BI430" s="184"/>
      <c r="BJ430" s="184"/>
      <c r="BK430" s="184"/>
      <c r="BL430" s="184"/>
      <c r="BM430" s="184"/>
      <c r="BN430" s="184"/>
      <c r="BO430" s="184"/>
      <c r="BP430" s="184"/>
      <c r="BQ430" s="184"/>
      <c r="BR430" s="184"/>
      <c r="BS430" s="184"/>
      <c r="BT430" s="184"/>
      <c r="BU430" s="184"/>
      <c r="BV430" s="184"/>
      <c r="BW430" s="184"/>
      <c r="BX430" s="184"/>
      <c r="BY430" s="184"/>
      <c r="BZ430" s="184"/>
      <c r="CA430" s="184"/>
      <c r="CB430" s="184"/>
      <c r="CC430" s="184"/>
      <c r="CD430" s="184"/>
      <c r="CE430" s="184"/>
      <c r="CF430" s="184"/>
      <c r="CG430" s="184"/>
      <c r="CH430" s="184"/>
      <c r="CI430" s="184"/>
      <c r="CJ430" s="184"/>
      <c r="CK430" s="184"/>
      <c r="CL430" s="184"/>
      <c r="CM430" s="184"/>
    </row>
    <row r="431" spans="1:91" ht="24.6">
      <c r="A431" s="120">
        <v>36</v>
      </c>
      <c r="B431" s="220" t="s">
        <v>1143</v>
      </c>
      <c r="C431" s="149" t="s">
        <v>1312</v>
      </c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4"/>
      <c r="AT431" s="184">
        <v>340906.87</v>
      </c>
      <c r="AU431" s="184"/>
      <c r="AV431" s="184"/>
      <c r="AW431" s="184"/>
      <c r="AX431" s="184"/>
      <c r="AY431" s="184"/>
      <c r="AZ431" s="184"/>
      <c r="BA431" s="184"/>
      <c r="BB431" s="184"/>
      <c r="BC431" s="184"/>
      <c r="BD431" s="184"/>
      <c r="BE431" s="184"/>
      <c r="BF431" s="184"/>
      <c r="BG431" s="184"/>
      <c r="BH431" s="184"/>
      <c r="BI431" s="184"/>
      <c r="BJ431" s="184"/>
      <c r="BK431" s="184"/>
      <c r="BL431" s="184"/>
      <c r="BM431" s="184"/>
      <c r="BN431" s="184"/>
      <c r="BO431" s="184"/>
      <c r="BP431" s="184"/>
      <c r="BQ431" s="184"/>
      <c r="BR431" s="184"/>
      <c r="BS431" s="184"/>
      <c r="BT431" s="184"/>
      <c r="BU431" s="184"/>
      <c r="BV431" s="184"/>
      <c r="BW431" s="184"/>
      <c r="BX431" s="184"/>
      <c r="BY431" s="184"/>
      <c r="BZ431" s="184"/>
      <c r="CA431" s="184"/>
      <c r="CB431" s="184"/>
      <c r="CC431" s="184"/>
      <c r="CD431" s="184"/>
      <c r="CE431" s="184"/>
      <c r="CF431" s="184"/>
      <c r="CG431" s="184"/>
      <c r="CH431" s="184"/>
      <c r="CI431" s="184"/>
      <c r="CJ431" s="184"/>
      <c r="CK431" s="184"/>
      <c r="CL431" s="184"/>
      <c r="CM431" s="184"/>
    </row>
    <row r="432" spans="1:91" ht="24.6">
      <c r="A432" s="120">
        <v>36</v>
      </c>
      <c r="B432" s="220" t="s">
        <v>1144</v>
      </c>
      <c r="C432" s="149" t="s">
        <v>669</v>
      </c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184"/>
      <c r="AT432" s="184"/>
      <c r="AU432" s="184"/>
      <c r="AV432" s="184"/>
      <c r="AW432" s="184"/>
      <c r="AX432" s="184"/>
      <c r="AY432" s="184"/>
      <c r="AZ432" s="184"/>
      <c r="BA432" s="184"/>
      <c r="BB432" s="184"/>
      <c r="BC432" s="184"/>
      <c r="BD432" s="184"/>
      <c r="BE432" s="184"/>
      <c r="BF432" s="184"/>
      <c r="BG432" s="184"/>
      <c r="BH432" s="184"/>
      <c r="BI432" s="184"/>
      <c r="BJ432" s="184"/>
      <c r="BK432" s="184"/>
      <c r="BL432" s="184"/>
      <c r="BM432" s="184"/>
      <c r="BN432" s="184"/>
      <c r="BO432" s="184"/>
      <c r="BP432" s="184"/>
      <c r="BQ432" s="184"/>
      <c r="BR432" s="184"/>
      <c r="BS432" s="184"/>
      <c r="BT432" s="184"/>
      <c r="BU432" s="184"/>
      <c r="BV432" s="184"/>
      <c r="BW432" s="184"/>
      <c r="BX432" s="184"/>
      <c r="BY432" s="184"/>
      <c r="BZ432" s="184"/>
      <c r="CA432" s="184"/>
      <c r="CB432" s="184"/>
      <c r="CC432" s="184"/>
      <c r="CD432" s="184"/>
      <c r="CE432" s="184"/>
      <c r="CF432" s="184"/>
      <c r="CG432" s="184"/>
      <c r="CH432" s="184"/>
      <c r="CI432" s="184"/>
      <c r="CJ432" s="184"/>
      <c r="CK432" s="184"/>
      <c r="CL432" s="184"/>
      <c r="CM432" s="184"/>
    </row>
    <row r="433" spans="1:91" ht="24.6">
      <c r="A433" s="120">
        <v>36</v>
      </c>
      <c r="B433" s="220" t="s">
        <v>1145</v>
      </c>
      <c r="C433" s="149" t="s">
        <v>669</v>
      </c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4"/>
      <c r="AV433" s="184"/>
      <c r="AW433" s="184"/>
      <c r="AX433" s="184"/>
      <c r="AY433" s="184"/>
      <c r="AZ433" s="184"/>
      <c r="BA433" s="184"/>
      <c r="BB433" s="184"/>
      <c r="BC433" s="184"/>
      <c r="BD433" s="184"/>
      <c r="BE433" s="184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/>
      <c r="CM433" s="184"/>
    </row>
    <row r="434" spans="1:91" ht="24.6">
      <c r="A434" s="120">
        <v>35</v>
      </c>
      <c r="B434" s="220" t="s">
        <v>1146</v>
      </c>
      <c r="C434" s="149" t="s">
        <v>670</v>
      </c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4"/>
      <c r="AV434" s="184"/>
      <c r="AW434" s="184"/>
      <c r="AX434" s="184"/>
      <c r="AY434" s="184"/>
      <c r="AZ434" s="184"/>
      <c r="BA434" s="184"/>
      <c r="BB434" s="184"/>
      <c r="BC434" s="184"/>
      <c r="BD434" s="184"/>
      <c r="BE434" s="184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>
        <v>6112324.3399999999</v>
      </c>
      <c r="BT434" s="184"/>
      <c r="BU434" s="184"/>
      <c r="BV434" s="184"/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</row>
    <row r="435" spans="1:91" ht="24.6">
      <c r="A435" s="120">
        <v>35</v>
      </c>
      <c r="B435" s="220" t="s">
        <v>1147</v>
      </c>
      <c r="C435" s="149" t="s">
        <v>671</v>
      </c>
      <c r="D435" s="184"/>
      <c r="E435" s="184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>
        <v>1120000</v>
      </c>
      <c r="Y435" s="184">
        <v>360000</v>
      </c>
      <c r="Z435" s="184"/>
      <c r="AA435" s="184"/>
      <c r="AB435" s="184"/>
      <c r="AC435" s="184"/>
      <c r="AD435" s="184">
        <v>40000</v>
      </c>
      <c r="AE435" s="184"/>
      <c r="AF435" s="184"/>
      <c r="AG435" s="184"/>
      <c r="AH435" s="184"/>
      <c r="AI435" s="184"/>
      <c r="AJ435" s="184"/>
      <c r="AK435" s="184">
        <v>40000</v>
      </c>
      <c r="AL435" s="184">
        <v>1760000</v>
      </c>
      <c r="AM435" s="184"/>
      <c r="AN435" s="184"/>
      <c r="AO435" s="184"/>
      <c r="AP435" s="184">
        <v>240000</v>
      </c>
      <c r="AQ435" s="184">
        <v>80000</v>
      </c>
      <c r="AR435" s="184"/>
      <c r="AS435" s="184">
        <v>2240000</v>
      </c>
      <c r="AT435" s="184">
        <v>40000</v>
      </c>
      <c r="AU435" s="184"/>
      <c r="AV435" s="184"/>
      <c r="AW435" s="184"/>
      <c r="AX435" s="184"/>
      <c r="AY435" s="184"/>
      <c r="AZ435" s="184"/>
      <c r="BA435" s="184"/>
      <c r="BB435" s="184"/>
      <c r="BC435" s="184"/>
      <c r="BD435" s="184">
        <v>300000</v>
      </c>
      <c r="BE435" s="184"/>
      <c r="BF435" s="184"/>
      <c r="BG435" s="184"/>
      <c r="BH435" s="184"/>
      <c r="BI435" s="184">
        <v>40000</v>
      </c>
      <c r="BJ435" s="184"/>
      <c r="BK435" s="184"/>
      <c r="BL435" s="184"/>
      <c r="BM435" s="184"/>
      <c r="BN435" s="184"/>
      <c r="BO435" s="184"/>
      <c r="BP435" s="184">
        <v>240000</v>
      </c>
      <c r="BQ435" s="184"/>
      <c r="BR435" s="184"/>
      <c r="BS435" s="184">
        <v>2660000</v>
      </c>
      <c r="BT435" s="184"/>
      <c r="BU435" s="184"/>
      <c r="BV435" s="184">
        <v>980000</v>
      </c>
      <c r="BW435" s="184"/>
      <c r="BX435" s="184"/>
      <c r="BY435" s="184"/>
      <c r="BZ435" s="184"/>
      <c r="CA435" s="184"/>
      <c r="CB435" s="184"/>
      <c r="CC435" s="184"/>
      <c r="CD435" s="184"/>
      <c r="CE435" s="184"/>
      <c r="CF435" s="184"/>
      <c r="CG435" s="184"/>
      <c r="CH435" s="184"/>
      <c r="CI435" s="184"/>
      <c r="CJ435" s="184"/>
      <c r="CK435" s="184"/>
      <c r="CL435" s="184"/>
      <c r="CM435" s="184"/>
    </row>
    <row r="436" spans="1:91" ht="24.6">
      <c r="A436" s="120">
        <v>35</v>
      </c>
      <c r="B436" s="220" t="s">
        <v>1148</v>
      </c>
      <c r="C436" s="149" t="s">
        <v>672</v>
      </c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4"/>
      <c r="AV436" s="184"/>
      <c r="AW436" s="184"/>
      <c r="AX436" s="184"/>
      <c r="AY436" s="184"/>
      <c r="AZ436" s="184"/>
      <c r="BA436" s="184"/>
      <c r="BB436" s="184"/>
      <c r="BC436" s="184"/>
      <c r="BD436" s="184"/>
      <c r="BE436" s="184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</row>
    <row r="437" spans="1:91" ht="24.6">
      <c r="A437" s="120">
        <v>35</v>
      </c>
      <c r="B437" s="220" t="s">
        <v>1149</v>
      </c>
      <c r="C437" s="149" t="s">
        <v>673</v>
      </c>
      <c r="D437" s="184">
        <v>110838</v>
      </c>
      <c r="E437" s="184">
        <v>25900</v>
      </c>
      <c r="F437" s="184">
        <v>1</v>
      </c>
      <c r="G437" s="184">
        <v>48140</v>
      </c>
      <c r="H437" s="184">
        <v>43614.26</v>
      </c>
      <c r="I437" s="184">
        <v>11952.15</v>
      </c>
      <c r="J437" s="184"/>
      <c r="K437" s="184">
        <v>37190.870000000003</v>
      </c>
      <c r="L437" s="184">
        <v>265130</v>
      </c>
      <c r="M437" s="184">
        <v>40200</v>
      </c>
      <c r="N437" s="184">
        <v>66804.05</v>
      </c>
      <c r="O437" s="184">
        <v>29550</v>
      </c>
      <c r="P437" s="184">
        <v>64500</v>
      </c>
      <c r="Q437" s="184"/>
      <c r="R437" s="184">
        <v>65.94</v>
      </c>
      <c r="S437" s="184">
        <v>32400</v>
      </c>
      <c r="T437" s="184">
        <v>214240</v>
      </c>
      <c r="U437" s="184"/>
      <c r="V437" s="184"/>
      <c r="W437" s="184"/>
      <c r="X437" s="184">
        <v>406656.5</v>
      </c>
      <c r="Y437" s="184"/>
      <c r="Z437" s="184">
        <v>67299.98</v>
      </c>
      <c r="AA437" s="184">
        <v>117236.96</v>
      </c>
      <c r="AB437" s="184">
        <v>85603</v>
      </c>
      <c r="AC437" s="184">
        <v>34370</v>
      </c>
      <c r="AD437" s="184">
        <v>17200</v>
      </c>
      <c r="AE437" s="184"/>
      <c r="AF437" s="184">
        <v>43284</v>
      </c>
      <c r="AG437" s="184">
        <v>48080</v>
      </c>
      <c r="AH437" s="184"/>
      <c r="AI437" s="184">
        <v>124785</v>
      </c>
      <c r="AJ437" s="184">
        <v>39800</v>
      </c>
      <c r="AK437" s="184"/>
      <c r="AL437" s="184">
        <v>158400</v>
      </c>
      <c r="AM437" s="184"/>
      <c r="AN437" s="184">
        <v>150000</v>
      </c>
      <c r="AO437" s="184"/>
      <c r="AP437" s="184">
        <v>542001</v>
      </c>
      <c r="AQ437" s="184"/>
      <c r="AR437" s="184"/>
      <c r="AS437" s="184">
        <v>42585</v>
      </c>
      <c r="AT437" s="184"/>
      <c r="AU437" s="184">
        <v>160236</v>
      </c>
      <c r="AV437" s="184"/>
      <c r="AW437" s="184">
        <v>870000</v>
      </c>
      <c r="AX437" s="184">
        <v>39050</v>
      </c>
      <c r="AY437" s="184">
        <v>7500</v>
      </c>
      <c r="AZ437" s="184"/>
      <c r="BA437" s="184"/>
      <c r="BB437" s="184"/>
      <c r="BC437" s="184">
        <v>43600</v>
      </c>
      <c r="BD437" s="184">
        <v>76850</v>
      </c>
      <c r="BE437" s="184"/>
      <c r="BF437" s="184"/>
      <c r="BG437" s="184">
        <v>55621.26</v>
      </c>
      <c r="BH437" s="184">
        <v>161899.98000000001</v>
      </c>
      <c r="BI437" s="184">
        <v>469908</v>
      </c>
      <c r="BJ437" s="184">
        <v>32000</v>
      </c>
      <c r="BK437" s="184">
        <v>33500</v>
      </c>
      <c r="BL437" s="184"/>
      <c r="BM437" s="184"/>
      <c r="BN437" s="184">
        <v>50</v>
      </c>
      <c r="BO437" s="184">
        <v>15875</v>
      </c>
      <c r="BP437" s="184"/>
      <c r="BQ437" s="184">
        <v>59637.55</v>
      </c>
      <c r="BR437" s="184">
        <v>480447</v>
      </c>
      <c r="BS437" s="184">
        <v>159109</v>
      </c>
      <c r="BT437" s="184">
        <v>50900</v>
      </c>
      <c r="BU437" s="184">
        <v>18700</v>
      </c>
      <c r="BV437" s="184">
        <v>84200</v>
      </c>
      <c r="BW437" s="184"/>
      <c r="BX437" s="184">
        <v>67714</v>
      </c>
      <c r="BY437" s="184">
        <v>32000</v>
      </c>
      <c r="BZ437" s="184">
        <v>7500</v>
      </c>
      <c r="CA437" s="184">
        <v>38200</v>
      </c>
      <c r="CB437" s="184">
        <v>47984.54</v>
      </c>
      <c r="CC437" s="184">
        <v>40693.96</v>
      </c>
      <c r="CD437" s="184">
        <v>26454</v>
      </c>
      <c r="CE437" s="184"/>
      <c r="CF437" s="184">
        <v>13500</v>
      </c>
      <c r="CG437" s="184"/>
      <c r="CH437" s="184">
        <v>28400</v>
      </c>
      <c r="CI437" s="184"/>
      <c r="CJ437" s="184">
        <v>62900</v>
      </c>
      <c r="CK437" s="184">
        <v>108083.67</v>
      </c>
      <c r="CL437" s="184">
        <v>7500</v>
      </c>
      <c r="CM437" s="184">
        <v>7500</v>
      </c>
    </row>
    <row r="438" spans="1:91" ht="49.2">
      <c r="A438" s="120">
        <v>35</v>
      </c>
      <c r="B438" s="220" t="s">
        <v>1150</v>
      </c>
      <c r="C438" s="130" t="s">
        <v>1313</v>
      </c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4"/>
      <c r="AV438" s="184"/>
      <c r="AW438" s="184"/>
      <c r="AX438" s="184"/>
      <c r="AY438" s="184"/>
      <c r="AZ438" s="184"/>
      <c r="BA438" s="184"/>
      <c r="BB438" s="184"/>
      <c r="BC438" s="184"/>
      <c r="BD438" s="184"/>
      <c r="BE438" s="184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</row>
    <row r="439" spans="1:91" ht="24.6">
      <c r="A439" s="120">
        <v>35</v>
      </c>
      <c r="B439" s="220" t="s">
        <v>1151</v>
      </c>
      <c r="C439" s="130" t="s">
        <v>1314</v>
      </c>
      <c r="D439" s="184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P439" s="184">
        <v>189187</v>
      </c>
      <c r="Q439" s="184"/>
      <c r="R439" s="184">
        <v>333427.8</v>
      </c>
      <c r="S439" s="184">
        <v>191555.88</v>
      </c>
      <c r="T439" s="184"/>
      <c r="U439" s="184">
        <v>117524.54</v>
      </c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>
        <v>1496975.1</v>
      </c>
      <c r="AM439" s="184"/>
      <c r="AN439" s="184"/>
      <c r="AO439" s="184"/>
      <c r="AP439" s="184"/>
      <c r="AQ439" s="184"/>
      <c r="AR439" s="184"/>
      <c r="AS439" s="184"/>
      <c r="AT439" s="184"/>
      <c r="AU439" s="184"/>
      <c r="AV439" s="184"/>
      <c r="AW439" s="184"/>
      <c r="AX439" s="184"/>
      <c r="AY439" s="184"/>
      <c r="AZ439" s="184"/>
      <c r="BA439" s="184"/>
      <c r="BB439" s="184"/>
      <c r="BC439" s="184"/>
      <c r="BD439" s="184"/>
      <c r="BE439" s="184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/>
      <c r="BT439" s="184">
        <v>258640.06</v>
      </c>
      <c r="BU439" s="184"/>
      <c r="BV439" s="184">
        <v>922866.19</v>
      </c>
      <c r="BW439" s="184"/>
      <c r="BX439" s="184"/>
      <c r="BY439" s="184">
        <v>505798.95</v>
      </c>
      <c r="BZ439" s="184"/>
      <c r="CA439" s="184"/>
      <c r="CB439" s="184">
        <v>242164.28</v>
      </c>
      <c r="CC439" s="184"/>
      <c r="CD439" s="184">
        <v>353657.62</v>
      </c>
      <c r="CE439" s="184"/>
      <c r="CF439" s="184"/>
      <c r="CG439" s="184"/>
      <c r="CH439" s="184">
        <v>45264.67</v>
      </c>
      <c r="CI439" s="184">
        <v>360</v>
      </c>
      <c r="CJ439" s="184"/>
      <c r="CK439" s="184"/>
      <c r="CL439" s="184"/>
      <c r="CM439" s="184">
        <v>264810.65000000002</v>
      </c>
    </row>
    <row r="440" spans="1:91" ht="49.2">
      <c r="A440" s="120">
        <v>35</v>
      </c>
      <c r="B440" s="220" t="s">
        <v>1152</v>
      </c>
      <c r="C440" s="130" t="s">
        <v>1315</v>
      </c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>
        <v>1131000</v>
      </c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4"/>
      <c r="AV440" s="184"/>
      <c r="AW440" s="184"/>
      <c r="AX440" s="184"/>
      <c r="AY440" s="184"/>
      <c r="AZ440" s="184"/>
      <c r="BA440" s="184"/>
      <c r="BB440" s="184"/>
      <c r="BC440" s="184"/>
      <c r="BD440" s="184"/>
      <c r="BE440" s="184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/>
      <c r="CL440" s="184"/>
      <c r="CM440" s="184"/>
    </row>
    <row r="441" spans="1:91" ht="49.2">
      <c r="A441" s="120">
        <v>35</v>
      </c>
      <c r="B441" s="220" t="s">
        <v>1153</v>
      </c>
      <c r="C441" s="130" t="s">
        <v>1316</v>
      </c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4"/>
      <c r="AV441" s="184"/>
      <c r="AW441" s="184"/>
      <c r="AX441" s="184"/>
      <c r="AY441" s="184"/>
      <c r="AZ441" s="184"/>
      <c r="BA441" s="184"/>
      <c r="BB441" s="184"/>
      <c r="BC441" s="184"/>
      <c r="BD441" s="184"/>
      <c r="BE441" s="184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</row>
    <row r="442" spans="1:91" ht="49.2">
      <c r="A442" s="120">
        <v>35</v>
      </c>
      <c r="B442" s="220" t="s">
        <v>1154</v>
      </c>
      <c r="C442" s="130" t="s">
        <v>1317</v>
      </c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4"/>
      <c r="AV442" s="184"/>
      <c r="AW442" s="184"/>
      <c r="AX442" s="184"/>
      <c r="AY442" s="184"/>
      <c r="AZ442" s="184"/>
      <c r="BA442" s="184"/>
      <c r="BB442" s="184"/>
      <c r="BC442" s="184"/>
      <c r="BD442" s="184"/>
      <c r="BE442" s="184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/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/>
      <c r="CJ442" s="184"/>
      <c r="CK442" s="184"/>
      <c r="CL442" s="184"/>
      <c r="CM442" s="184"/>
    </row>
    <row r="443" spans="1:91" ht="49.2">
      <c r="A443" s="120">
        <v>35</v>
      </c>
      <c r="B443" s="220" t="s">
        <v>1155</v>
      </c>
      <c r="C443" s="130" t="s">
        <v>1318</v>
      </c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4"/>
      <c r="AV443" s="184"/>
      <c r="AW443" s="184"/>
      <c r="AX443" s="184"/>
      <c r="AY443" s="184"/>
      <c r="AZ443" s="184"/>
      <c r="BA443" s="184"/>
      <c r="BB443" s="184"/>
      <c r="BC443" s="184"/>
      <c r="BD443" s="184"/>
      <c r="BE443" s="184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</row>
    <row r="444" spans="1:91" ht="49.2">
      <c r="A444" s="120">
        <v>35</v>
      </c>
      <c r="B444" s="220" t="s">
        <v>1156</v>
      </c>
      <c r="C444" s="130" t="s">
        <v>1319</v>
      </c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4"/>
      <c r="AV444" s="184"/>
      <c r="AW444" s="184"/>
      <c r="AX444" s="184"/>
      <c r="AY444" s="184"/>
      <c r="AZ444" s="184"/>
      <c r="BA444" s="184"/>
      <c r="BB444" s="184"/>
      <c r="BC444" s="184"/>
      <c r="BD444" s="184"/>
      <c r="BE444" s="184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</row>
    <row r="445" spans="1:91" ht="49.2">
      <c r="A445" s="120">
        <v>35</v>
      </c>
      <c r="B445" s="220" t="s">
        <v>1157</v>
      </c>
      <c r="C445" s="130" t="s">
        <v>1320</v>
      </c>
      <c r="D445" s="184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4"/>
      <c r="AV445" s="184"/>
      <c r="AW445" s="184"/>
      <c r="AX445" s="184"/>
      <c r="AY445" s="184"/>
      <c r="AZ445" s="184"/>
      <c r="BA445" s="184"/>
      <c r="BB445" s="184"/>
      <c r="BC445" s="184"/>
      <c r="BD445" s="184"/>
      <c r="BE445" s="184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/>
      <c r="CI445" s="184"/>
      <c r="CJ445" s="184"/>
      <c r="CK445" s="184"/>
      <c r="CL445" s="184"/>
      <c r="CM445" s="184"/>
    </row>
    <row r="446" spans="1:91" ht="49.2">
      <c r="A446" s="120">
        <v>35</v>
      </c>
      <c r="B446" s="220" t="s">
        <v>1158</v>
      </c>
      <c r="C446" s="130" t="s">
        <v>1321</v>
      </c>
      <c r="D446" s="184">
        <v>744500</v>
      </c>
      <c r="E446" s="184">
        <v>3572860</v>
      </c>
      <c r="F446" s="184">
        <v>354400</v>
      </c>
      <c r="G446" s="184">
        <v>890000</v>
      </c>
      <c r="H446" s="184">
        <v>224140</v>
      </c>
      <c r="I446" s="184">
        <v>2363728.0699999998</v>
      </c>
      <c r="J446" s="184">
        <v>5606857</v>
      </c>
      <c r="K446" s="184">
        <v>5413857.4299999997</v>
      </c>
      <c r="L446" s="184">
        <v>562800</v>
      </c>
      <c r="M446" s="184">
        <v>180000</v>
      </c>
      <c r="N446" s="184">
        <v>1250000</v>
      </c>
      <c r="O446" s="184">
        <v>1387699.27</v>
      </c>
      <c r="P446" s="184">
        <v>4242207.0599999996</v>
      </c>
      <c r="Q446" s="184">
        <v>2174107.2200000002</v>
      </c>
      <c r="R446" s="184">
        <v>3232587.56</v>
      </c>
      <c r="S446" s="184">
        <v>6274965.0899999999</v>
      </c>
      <c r="T446" s="184">
        <v>16330</v>
      </c>
      <c r="U446" s="184">
        <v>317370</v>
      </c>
      <c r="V446" s="184">
        <v>2860900</v>
      </c>
      <c r="W446" s="184">
        <v>103742</v>
      </c>
      <c r="X446" s="184">
        <v>226940</v>
      </c>
      <c r="Y446" s="184">
        <v>547100</v>
      </c>
      <c r="Z446" s="184">
        <v>630815</v>
      </c>
      <c r="AA446" s="184">
        <v>100260</v>
      </c>
      <c r="AB446" s="184">
        <v>117211.11</v>
      </c>
      <c r="AC446" s="184">
        <v>855571.44</v>
      </c>
      <c r="AD446" s="184">
        <v>412611.46</v>
      </c>
      <c r="AE446" s="184">
        <v>1635794.82</v>
      </c>
      <c r="AF446" s="184"/>
      <c r="AG446" s="184">
        <v>14480</v>
      </c>
      <c r="AH446" s="184"/>
      <c r="AI446" s="184">
        <v>5030</v>
      </c>
      <c r="AJ446" s="184">
        <v>404424</v>
      </c>
      <c r="AK446" s="184">
        <v>67136</v>
      </c>
      <c r="AL446" s="184">
        <v>2739203</v>
      </c>
      <c r="AM446" s="184"/>
      <c r="AN446" s="184"/>
      <c r="AO446" s="184">
        <v>218835</v>
      </c>
      <c r="AP446" s="184"/>
      <c r="AQ446" s="184">
        <v>34776</v>
      </c>
      <c r="AR446" s="184"/>
      <c r="AS446" s="184">
        <v>5000</v>
      </c>
      <c r="AT446" s="184"/>
      <c r="AU446" s="184"/>
      <c r="AV446" s="184"/>
      <c r="AW446" s="184"/>
      <c r="AX446" s="184"/>
      <c r="AY446" s="184"/>
      <c r="AZ446" s="184">
        <v>86595</v>
      </c>
      <c r="BA446" s="184"/>
      <c r="BB446" s="184"/>
      <c r="BC446" s="184">
        <v>1000000</v>
      </c>
      <c r="BD446" s="184">
        <v>6619000</v>
      </c>
      <c r="BE446" s="184"/>
      <c r="BF446" s="184">
        <v>1545004</v>
      </c>
      <c r="BG446" s="184">
        <v>237000</v>
      </c>
      <c r="BH446" s="184"/>
      <c r="BI446" s="184"/>
      <c r="BJ446" s="184"/>
      <c r="BK446" s="184"/>
      <c r="BL446" s="184"/>
      <c r="BM446" s="184"/>
      <c r="BN446" s="184">
        <v>683648</v>
      </c>
      <c r="BO446" s="184">
        <v>383081</v>
      </c>
      <c r="BP446" s="184"/>
      <c r="BQ446" s="184">
        <v>713400</v>
      </c>
      <c r="BR446" s="184"/>
      <c r="BS446" s="184">
        <v>150000</v>
      </c>
      <c r="BT446" s="184"/>
      <c r="BU446" s="184"/>
      <c r="BV446" s="184">
        <v>250400</v>
      </c>
      <c r="BW446" s="184"/>
      <c r="BX446" s="184"/>
      <c r="BY446" s="184">
        <v>367076</v>
      </c>
      <c r="BZ446" s="184"/>
      <c r="CA446" s="184"/>
      <c r="CB446" s="184">
        <v>1500000</v>
      </c>
      <c r="CC446" s="184">
        <v>668520</v>
      </c>
      <c r="CD446" s="184">
        <v>2225580</v>
      </c>
      <c r="CE446" s="184">
        <v>1342008.46</v>
      </c>
      <c r="CF446" s="184">
        <v>100000</v>
      </c>
      <c r="CG446" s="184"/>
      <c r="CH446" s="184">
        <v>764432</v>
      </c>
      <c r="CI446" s="184">
        <v>23500</v>
      </c>
      <c r="CJ446" s="184">
        <v>561960.15</v>
      </c>
      <c r="CK446" s="184">
        <v>1065000</v>
      </c>
      <c r="CL446" s="184">
        <v>15000</v>
      </c>
      <c r="CM446" s="184">
        <v>125400</v>
      </c>
    </row>
    <row r="447" spans="1:91" ht="24.6">
      <c r="A447" s="120">
        <v>35</v>
      </c>
      <c r="B447" s="220" t="s">
        <v>1159</v>
      </c>
      <c r="C447" s="130" t="s">
        <v>674</v>
      </c>
      <c r="D447" s="184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4"/>
      <c r="AV447" s="184"/>
      <c r="AW447" s="184"/>
      <c r="AX447" s="184"/>
      <c r="AY447" s="184"/>
      <c r="AZ447" s="184"/>
      <c r="BA447" s="184"/>
      <c r="BB447" s="184"/>
      <c r="BC447" s="184"/>
      <c r="BD447" s="184"/>
      <c r="BE447" s="184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</row>
    <row r="448" spans="1:91" ht="25.95" customHeight="1">
      <c r="A448" s="120"/>
      <c r="B448" s="120"/>
      <c r="C448" s="123"/>
    </row>
    <row r="449" spans="1:91" s="117" customFormat="1" ht="24.6">
      <c r="A449" s="150"/>
      <c r="B449" s="150"/>
      <c r="C449" s="151" t="s">
        <v>675</v>
      </c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2"/>
      <c r="BN449" s="152"/>
      <c r="BO449" s="152"/>
      <c r="BP449" s="152"/>
      <c r="BQ449" s="152"/>
      <c r="BR449" s="152"/>
      <c r="BS449" s="152"/>
      <c r="BT449" s="152"/>
      <c r="BU449" s="152"/>
      <c r="BV449" s="152"/>
      <c r="BW449" s="152"/>
      <c r="BX449" s="152"/>
      <c r="BY449" s="152"/>
      <c r="BZ449" s="152"/>
      <c r="CA449" s="152"/>
      <c r="CB449" s="152"/>
      <c r="CC449" s="152"/>
      <c r="CD449" s="152"/>
      <c r="CE449" s="152"/>
      <c r="CF449" s="152"/>
      <c r="CG449" s="152"/>
      <c r="CH449" s="152"/>
      <c r="CI449" s="152"/>
      <c r="CJ449" s="152"/>
      <c r="CK449" s="152"/>
      <c r="CL449" s="152"/>
      <c r="CM449" s="152"/>
    </row>
    <row r="450" spans="1:91" s="117" customFormat="1" ht="24.6">
      <c r="A450" s="150"/>
      <c r="B450" s="150"/>
      <c r="C450" s="151" t="s">
        <v>676</v>
      </c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  <c r="BI450" s="152"/>
      <c r="BJ450" s="152"/>
      <c r="BK450" s="152"/>
      <c r="BL450" s="152"/>
      <c r="BM450" s="152"/>
      <c r="BN450" s="152"/>
      <c r="BO450" s="152"/>
      <c r="BP450" s="152"/>
      <c r="BQ450" s="152"/>
      <c r="BR450" s="152"/>
      <c r="BS450" s="152"/>
      <c r="BT450" s="152"/>
      <c r="BU450" s="152"/>
      <c r="BV450" s="152"/>
      <c r="BW450" s="152"/>
      <c r="BX450" s="152"/>
      <c r="BY450" s="152"/>
      <c r="BZ450" s="152"/>
      <c r="CA450" s="152"/>
      <c r="CB450" s="152"/>
      <c r="CC450" s="152"/>
      <c r="CD450" s="152"/>
      <c r="CE450" s="152"/>
      <c r="CF450" s="152"/>
      <c r="CG450" s="152"/>
      <c r="CH450" s="152"/>
      <c r="CI450" s="152"/>
      <c r="CJ450" s="152"/>
      <c r="CK450" s="152"/>
      <c r="CL450" s="152"/>
      <c r="CM450" s="152"/>
    </row>
    <row r="451" spans="1:91" s="117" customFormat="1" ht="24.6"/>
    <row r="452" spans="1:91" s="117" customFormat="1" ht="25.95" customHeight="1"/>
    <row r="453" spans="1:91" s="117" customFormat="1" ht="25.8" customHeight="1">
      <c r="B453" s="117">
        <v>1</v>
      </c>
      <c r="C453" s="187" t="s">
        <v>691</v>
      </c>
      <c r="D453" s="192">
        <f>SUMIF($A$4:$A$448,$B453,D$4:D$448)</f>
        <v>10615662.679999992</v>
      </c>
      <c r="E453" s="192">
        <f>SUMIF($A$4:$A$448,$B453,E$4:E$448)</f>
        <v>13912161.789999999</v>
      </c>
      <c r="F453" s="192">
        <f>SUMIF($A$4:$A$448,$B453,F$4:F$448)</f>
        <v>14073596.040000001</v>
      </c>
      <c r="G453" s="192">
        <f t="shared" ref="G453:BP455" si="0">SUMIF($A$4:$A$448,$B453,G$4:G$448)</f>
        <v>14450693.02</v>
      </c>
      <c r="H453" s="192">
        <f t="shared" si="0"/>
        <v>8861104.8499999996</v>
      </c>
      <c r="I453" s="192">
        <f t="shared" si="0"/>
        <v>10781403.82</v>
      </c>
      <c r="J453" s="192">
        <f t="shared" si="0"/>
        <v>22689197.919999998</v>
      </c>
      <c r="K453" s="192">
        <f t="shared" si="0"/>
        <v>24797999.019999996</v>
      </c>
      <c r="L453" s="192">
        <f t="shared" si="0"/>
        <v>19000129.199999999</v>
      </c>
      <c r="M453" s="192">
        <f t="shared" si="0"/>
        <v>23406256.100000001</v>
      </c>
      <c r="N453" s="192">
        <f t="shared" si="0"/>
        <v>39263118.400000006</v>
      </c>
      <c r="O453" s="192">
        <f t="shared" si="0"/>
        <v>6172845.8899999997</v>
      </c>
      <c r="P453" s="192">
        <f t="shared" si="0"/>
        <v>65021254.189999998</v>
      </c>
      <c r="Q453" s="192">
        <f t="shared" si="0"/>
        <v>17090154.710000001</v>
      </c>
      <c r="R453" s="192">
        <f t="shared" si="0"/>
        <v>31650652.049999997</v>
      </c>
      <c r="S453" s="192">
        <f t="shared" si="0"/>
        <v>36724316.969999991</v>
      </c>
      <c r="T453" s="192">
        <f t="shared" si="0"/>
        <v>12604997.579999998</v>
      </c>
      <c r="U453" s="192">
        <f t="shared" si="0"/>
        <v>16593826.449999999</v>
      </c>
      <c r="V453" s="192">
        <f t="shared" si="0"/>
        <v>15380817.389999999</v>
      </c>
      <c r="W453" s="192">
        <f t="shared" si="0"/>
        <v>4565197.8</v>
      </c>
      <c r="X453" s="192">
        <f t="shared" si="0"/>
        <v>104805134.32999998</v>
      </c>
      <c r="Y453" s="192">
        <f t="shared" si="0"/>
        <v>13597257.049999999</v>
      </c>
      <c r="Z453" s="192">
        <f t="shared" si="0"/>
        <v>25363269.609999999</v>
      </c>
      <c r="AA453" s="192">
        <f t="shared" si="0"/>
        <v>21133122.609999999</v>
      </c>
      <c r="AB453" s="192">
        <f t="shared" si="0"/>
        <v>3872113</v>
      </c>
      <c r="AC453" s="192">
        <f t="shared" si="0"/>
        <v>7647496.8399999999</v>
      </c>
      <c r="AD453" s="192">
        <f t="shared" si="0"/>
        <v>7310984.1100000003</v>
      </c>
      <c r="AE453" s="192">
        <f>SUMIF($A$4:$A$448,$B453,AE$4:AE$448)</f>
        <v>35678559.969999999</v>
      </c>
      <c r="AF453" s="192">
        <f t="shared" si="0"/>
        <v>11307206.579999998</v>
      </c>
      <c r="AG453" s="192">
        <f t="shared" si="0"/>
        <v>13408466.649999999</v>
      </c>
      <c r="AH453" s="192">
        <f t="shared" si="0"/>
        <v>18287750</v>
      </c>
      <c r="AI453" s="192">
        <f t="shared" si="0"/>
        <v>16289431.300000001</v>
      </c>
      <c r="AJ453" s="192">
        <f t="shared" si="0"/>
        <v>14313830.52</v>
      </c>
      <c r="AK453" s="192">
        <f t="shared" si="0"/>
        <v>12445000.439999999</v>
      </c>
      <c r="AL453" s="192">
        <f t="shared" si="0"/>
        <v>268370258.10999995</v>
      </c>
      <c r="AM453" s="192">
        <f t="shared" si="0"/>
        <v>18068393.510000002</v>
      </c>
      <c r="AN453" s="192">
        <f t="shared" si="0"/>
        <v>11677903.740000002</v>
      </c>
      <c r="AO453" s="192">
        <f t="shared" si="0"/>
        <v>12819540.160000004</v>
      </c>
      <c r="AP453" s="192">
        <f t="shared" si="0"/>
        <v>24379772.560000006</v>
      </c>
      <c r="AQ453" s="192">
        <f t="shared" si="0"/>
        <v>19456065.620000001</v>
      </c>
      <c r="AR453" s="192">
        <f t="shared" si="0"/>
        <v>3866133.8800000004</v>
      </c>
      <c r="AS453" s="192">
        <f t="shared" si="0"/>
        <v>65763230.879999995</v>
      </c>
      <c r="AT453" s="192">
        <f t="shared" si="0"/>
        <v>17927256.239999995</v>
      </c>
      <c r="AU453" s="192">
        <f t="shared" si="0"/>
        <v>26853024.990000002</v>
      </c>
      <c r="AV453" s="192">
        <f t="shared" si="0"/>
        <v>21655637.039999999</v>
      </c>
      <c r="AW453" s="192">
        <f t="shared" si="0"/>
        <v>13879876.469999999</v>
      </c>
      <c r="AX453" s="192">
        <f t="shared" si="0"/>
        <v>7994610.3499999996</v>
      </c>
      <c r="AY453" s="192">
        <f t="shared" si="0"/>
        <v>11191497.52</v>
      </c>
      <c r="AZ453" s="192">
        <f t="shared" si="0"/>
        <v>14391900.99</v>
      </c>
      <c r="BA453" s="192">
        <f t="shared" si="0"/>
        <v>13612625.48</v>
      </c>
      <c r="BB453" s="192">
        <f t="shared" si="0"/>
        <v>64793364.180000007</v>
      </c>
      <c r="BC453" s="192">
        <f t="shared" si="0"/>
        <v>13576100.619999999</v>
      </c>
      <c r="BD453" s="192">
        <f t="shared" si="0"/>
        <v>74207032.589999974</v>
      </c>
      <c r="BE453" s="192">
        <f t="shared" si="0"/>
        <v>27340771.850000001</v>
      </c>
      <c r="BF453" s="192">
        <f t="shared" si="0"/>
        <v>10546728.689999999</v>
      </c>
      <c r="BG453" s="192">
        <f t="shared" si="0"/>
        <v>11350104.379999999</v>
      </c>
      <c r="BH453" s="192">
        <f t="shared" si="0"/>
        <v>48433101.970000006</v>
      </c>
      <c r="BI453" s="192">
        <f t="shared" si="0"/>
        <v>12044437.75</v>
      </c>
      <c r="BJ453" s="192">
        <f t="shared" si="0"/>
        <v>4977214.42</v>
      </c>
      <c r="BK453" s="192">
        <f t="shared" si="0"/>
        <v>22440188</v>
      </c>
      <c r="BL453" s="192">
        <f t="shared" si="0"/>
        <v>15450142.870000001</v>
      </c>
      <c r="BM453" s="192">
        <f t="shared" si="0"/>
        <v>68897670.159999982</v>
      </c>
      <c r="BN453" s="192">
        <f t="shared" si="0"/>
        <v>31464340.5</v>
      </c>
      <c r="BO453" s="192">
        <f t="shared" si="0"/>
        <v>18018202.359999999</v>
      </c>
      <c r="BP453" s="192">
        <f t="shared" si="0"/>
        <v>38557141.68</v>
      </c>
      <c r="BQ453" s="192">
        <f t="shared" ref="BQ453:CM458" si="1">SUMIF($A$4:$A$448,$B453,BQ$4:BQ$448)</f>
        <v>24382835.98</v>
      </c>
      <c r="BR453" s="192">
        <f t="shared" si="1"/>
        <v>17597991.420000002</v>
      </c>
      <c r="BS453" s="192">
        <f t="shared" si="1"/>
        <v>409998351.19999999</v>
      </c>
      <c r="BT453" s="192">
        <f t="shared" si="1"/>
        <v>20141437</v>
      </c>
      <c r="BU453" s="192">
        <f t="shared" si="1"/>
        <v>19997133.68</v>
      </c>
      <c r="BV453" s="192">
        <f t="shared" si="1"/>
        <v>68723135.899999991</v>
      </c>
      <c r="BW453" s="192">
        <f t="shared" si="1"/>
        <v>3721160.21</v>
      </c>
      <c r="BX453" s="192">
        <f t="shared" si="1"/>
        <v>14907961.020000003</v>
      </c>
      <c r="BY453" s="192">
        <f t="shared" si="1"/>
        <v>55499615.580000006</v>
      </c>
      <c r="BZ453" s="192">
        <f t="shared" si="1"/>
        <v>12388619.799999999</v>
      </c>
      <c r="CA453" s="192">
        <f t="shared" si="1"/>
        <v>16180336.5</v>
      </c>
      <c r="CB453" s="192">
        <f t="shared" si="1"/>
        <v>12959223.950000001</v>
      </c>
      <c r="CC453" s="192">
        <f t="shared" si="1"/>
        <v>22280153.84</v>
      </c>
      <c r="CD453" s="192">
        <f t="shared" si="1"/>
        <v>52355228.119999997</v>
      </c>
      <c r="CE453" s="192">
        <f t="shared" si="1"/>
        <v>21366940.930000003</v>
      </c>
      <c r="CF453" s="192">
        <f t="shared" si="1"/>
        <v>43183734.219999991</v>
      </c>
      <c r="CG453" s="192">
        <f t="shared" si="1"/>
        <v>11021757.940000001</v>
      </c>
      <c r="CH453" s="192">
        <f t="shared" si="1"/>
        <v>9353654.6199999992</v>
      </c>
      <c r="CI453" s="192">
        <f t="shared" si="1"/>
        <v>12813127.680000002</v>
      </c>
      <c r="CJ453" s="192">
        <f t="shared" si="1"/>
        <v>9043784.4499999993</v>
      </c>
      <c r="CK453" s="192">
        <f t="shared" si="1"/>
        <v>62605838.450000003</v>
      </c>
      <c r="CL453" s="192">
        <f t="shared" si="1"/>
        <v>9461034.8200000022</v>
      </c>
      <c r="CM453" s="192">
        <f t="shared" si="1"/>
        <v>9755885.1599999983</v>
      </c>
    </row>
    <row r="454" spans="1:91" s="117" customFormat="1" ht="25.95" customHeight="1">
      <c r="B454" s="117">
        <v>2</v>
      </c>
      <c r="C454" s="187" t="s">
        <v>692</v>
      </c>
      <c r="D454" s="191">
        <f>SUMIF($A$4:$A$448,$B454,D$4:D$448)</f>
        <v>21536451.349999998</v>
      </c>
      <c r="E454" s="191">
        <f>SUMIF($A$4:$A$448,$B454,E$4:E$448)</f>
        <v>3325039.82</v>
      </c>
      <c r="F454" s="191">
        <f t="shared" ref="F454" si="2">SUMIF($A$4:$A$448,$B454,F$4:F$448)</f>
        <v>399865.75</v>
      </c>
      <c r="G454" s="191">
        <f t="shared" si="0"/>
        <v>555778</v>
      </c>
      <c r="H454" s="191">
        <f t="shared" si="0"/>
        <v>517907.33999999997</v>
      </c>
      <c r="I454" s="191">
        <f t="shared" si="0"/>
        <v>2025759.73</v>
      </c>
      <c r="J454" s="191">
        <f t="shared" si="0"/>
        <v>655870.80000000016</v>
      </c>
      <c r="K454" s="191">
        <f t="shared" si="0"/>
        <v>12884980.889999999</v>
      </c>
      <c r="L454" s="191">
        <f t="shared" si="0"/>
        <v>1133589.9600000002</v>
      </c>
      <c r="M454" s="191">
        <f t="shared" si="0"/>
        <v>1184018.2</v>
      </c>
      <c r="N454" s="191">
        <f t="shared" si="0"/>
        <v>4855984.0599999996</v>
      </c>
      <c r="O454" s="191">
        <f t="shared" si="0"/>
        <v>466831.69</v>
      </c>
      <c r="P454" s="191">
        <f t="shared" si="0"/>
        <v>23097497.330000002</v>
      </c>
      <c r="Q454" s="191">
        <f t="shared" si="0"/>
        <v>620110.14</v>
      </c>
      <c r="R454" s="191">
        <f t="shared" si="0"/>
        <v>2840814.2299999995</v>
      </c>
      <c r="S454" s="191">
        <f t="shared" si="0"/>
        <v>2845213.69</v>
      </c>
      <c r="T454" s="191">
        <f t="shared" si="0"/>
        <v>1560404.98</v>
      </c>
      <c r="U454" s="191">
        <f t="shared" si="0"/>
        <v>310949.3</v>
      </c>
      <c r="V454" s="191">
        <f t="shared" si="0"/>
        <v>1826462.17</v>
      </c>
      <c r="W454" s="191">
        <f t="shared" si="0"/>
        <v>172396.94</v>
      </c>
      <c r="X454" s="191">
        <f t="shared" si="0"/>
        <v>16464000.209999995</v>
      </c>
      <c r="Y454" s="191">
        <f t="shared" si="0"/>
        <v>390694.23000000004</v>
      </c>
      <c r="Z454" s="191">
        <f t="shared" si="0"/>
        <v>-4063986.6000000006</v>
      </c>
      <c r="AA454" s="191">
        <f t="shared" si="0"/>
        <v>577819.51</v>
      </c>
      <c r="AB454" s="191">
        <f t="shared" si="0"/>
        <v>159187.75</v>
      </c>
      <c r="AC454" s="191">
        <f t="shared" si="0"/>
        <v>584714.39</v>
      </c>
      <c r="AD454" s="191">
        <f t="shared" si="0"/>
        <v>204346.42</v>
      </c>
      <c r="AE454" s="191">
        <f t="shared" si="0"/>
        <v>2168135.96</v>
      </c>
      <c r="AF454" s="191">
        <f t="shared" si="0"/>
        <v>401213.53</v>
      </c>
      <c r="AG454" s="191">
        <f t="shared" si="0"/>
        <v>120737.68000000001</v>
      </c>
      <c r="AH454" s="191">
        <f t="shared" si="0"/>
        <v>562370.4800000001</v>
      </c>
      <c r="AI454" s="191">
        <f t="shared" si="0"/>
        <v>5681374.5500000007</v>
      </c>
      <c r="AJ454" s="191">
        <f t="shared" si="0"/>
        <v>638047.63000000012</v>
      </c>
      <c r="AK454" s="191">
        <f t="shared" si="0"/>
        <v>852104.58</v>
      </c>
      <c r="AL454" s="191">
        <f t="shared" si="0"/>
        <v>61177149.82</v>
      </c>
      <c r="AM454" s="191">
        <f t="shared" si="0"/>
        <v>730107.03</v>
      </c>
      <c r="AN454" s="191">
        <f t="shared" si="0"/>
        <v>1803149.81</v>
      </c>
      <c r="AO454" s="191">
        <f t="shared" si="0"/>
        <v>19854877.200000003</v>
      </c>
      <c r="AP454" s="191">
        <f t="shared" si="0"/>
        <v>3274664.1799999997</v>
      </c>
      <c r="AQ454" s="191">
        <f t="shared" si="0"/>
        <v>675077.48</v>
      </c>
      <c r="AR454" s="191">
        <f t="shared" si="0"/>
        <v>251161.35</v>
      </c>
      <c r="AS454" s="191">
        <f t="shared" si="0"/>
        <v>26725102.859999999</v>
      </c>
      <c r="AT454" s="191">
        <f t="shared" si="0"/>
        <v>1008942.08</v>
      </c>
      <c r="AU454" s="191">
        <f t="shared" si="0"/>
        <v>4445906.8499999996</v>
      </c>
      <c r="AV454" s="191">
        <f t="shared" si="0"/>
        <v>3448125.65</v>
      </c>
      <c r="AW454" s="191">
        <f t="shared" si="0"/>
        <v>378149.42</v>
      </c>
      <c r="AX454" s="191">
        <f t="shared" si="0"/>
        <v>400901.98</v>
      </c>
      <c r="AY454" s="191">
        <f t="shared" si="0"/>
        <v>5581092.3099999996</v>
      </c>
      <c r="AZ454" s="191">
        <f t="shared" si="0"/>
        <v>236664.12</v>
      </c>
      <c r="BA454" s="191">
        <f t="shared" si="0"/>
        <v>152444.75</v>
      </c>
      <c r="BB454" s="191">
        <f t="shared" si="0"/>
        <v>17074475.609999999</v>
      </c>
      <c r="BC454" s="191">
        <f t="shared" si="0"/>
        <v>887413.43</v>
      </c>
      <c r="BD454" s="191">
        <f t="shared" si="0"/>
        <v>47410923.04999999</v>
      </c>
      <c r="BE454" s="191">
        <f t="shared" si="0"/>
        <v>6922832.919999999</v>
      </c>
      <c r="BF454" s="191">
        <f>SUMIF($A$4:$A$448,$B454,BF$4:BF$448)</f>
        <v>366064.36</v>
      </c>
      <c r="BG454" s="191">
        <f t="shared" si="0"/>
        <v>3503504.19</v>
      </c>
      <c r="BH454" s="191">
        <f t="shared" si="0"/>
        <v>29088898.989999998</v>
      </c>
      <c r="BI454" s="191">
        <f t="shared" si="0"/>
        <v>375679.87</v>
      </c>
      <c r="BJ454" s="191">
        <f t="shared" si="0"/>
        <v>531521.9</v>
      </c>
      <c r="BK454" s="191">
        <f t="shared" si="0"/>
        <v>866297.6</v>
      </c>
      <c r="BL454" s="191">
        <f t="shared" si="0"/>
        <v>276087.01</v>
      </c>
      <c r="BM454" s="191">
        <f t="shared" si="0"/>
        <v>70378124.199999988</v>
      </c>
      <c r="BN454" s="191">
        <f t="shared" si="0"/>
        <v>537292.03</v>
      </c>
      <c r="BO454" s="191">
        <f t="shared" si="0"/>
        <v>2672129.4799999995</v>
      </c>
      <c r="BP454" s="191">
        <f t="shared" si="0"/>
        <v>1151106.01</v>
      </c>
      <c r="BQ454" s="191">
        <f t="shared" si="1"/>
        <v>281187.27</v>
      </c>
      <c r="BR454" s="191">
        <f t="shared" si="1"/>
        <v>1810076.3399999996</v>
      </c>
      <c r="BS454" s="191">
        <f t="shared" si="1"/>
        <v>142700290.58999997</v>
      </c>
      <c r="BT454" s="191">
        <f t="shared" si="1"/>
        <v>4133310.9899999998</v>
      </c>
      <c r="BU454" s="191">
        <f t="shared" si="1"/>
        <v>624389.54999999993</v>
      </c>
      <c r="BV454" s="191">
        <f t="shared" si="1"/>
        <v>20102835.98</v>
      </c>
      <c r="BW454" s="191">
        <f t="shared" si="1"/>
        <v>319318.5</v>
      </c>
      <c r="BX454" s="191">
        <f t="shared" si="1"/>
        <v>190083.72999999998</v>
      </c>
      <c r="BY454" s="191">
        <f t="shared" si="1"/>
        <v>5441836.2299999995</v>
      </c>
      <c r="BZ454" s="191">
        <f t="shared" si="1"/>
        <v>324327</v>
      </c>
      <c r="CA454" s="191">
        <f t="shared" si="1"/>
        <v>385935.7</v>
      </c>
      <c r="CB454" s="191">
        <f t="shared" si="1"/>
        <v>515570.28</v>
      </c>
      <c r="CC454" s="191">
        <f t="shared" si="1"/>
        <v>5520010.8300000001</v>
      </c>
      <c r="CD454" s="191">
        <f t="shared" si="1"/>
        <v>3750121.12</v>
      </c>
      <c r="CE454" s="191">
        <f t="shared" si="1"/>
        <v>329363.77999999997</v>
      </c>
      <c r="CF454" s="191">
        <f t="shared" si="1"/>
        <v>2323875.2800000003</v>
      </c>
      <c r="CG454" s="191">
        <f t="shared" si="1"/>
        <v>1072418.0699999998</v>
      </c>
      <c r="CH454" s="191">
        <f t="shared" si="1"/>
        <v>304795.25</v>
      </c>
      <c r="CI454" s="191">
        <f t="shared" si="1"/>
        <v>123888.8</v>
      </c>
      <c r="CJ454" s="191">
        <f t="shared" si="1"/>
        <v>1770119.48</v>
      </c>
      <c r="CK454" s="191">
        <f t="shared" si="1"/>
        <v>8619379.5599999987</v>
      </c>
      <c r="CL454" s="191">
        <f t="shared" si="1"/>
        <v>130361.36</v>
      </c>
      <c r="CM454" s="191">
        <f t="shared" si="1"/>
        <v>979808.62</v>
      </c>
    </row>
    <row r="455" spans="1:91" s="117" customFormat="1" ht="25.95" customHeight="1">
      <c r="B455" s="117">
        <v>3</v>
      </c>
      <c r="C455" s="187" t="s">
        <v>693</v>
      </c>
      <c r="D455" s="191">
        <f t="shared" ref="D455:S471" si="3">SUMIF($A$4:$A$448,$B455,D$4:D$448)</f>
        <v>33094108.549999997</v>
      </c>
      <c r="E455" s="191">
        <f t="shared" si="3"/>
        <v>3160711.05</v>
      </c>
      <c r="F455" s="191">
        <f t="shared" si="3"/>
        <v>1493025.49</v>
      </c>
      <c r="G455" s="191">
        <f t="shared" si="3"/>
        <v>3617114.3</v>
      </c>
      <c r="H455" s="191">
        <f t="shared" si="3"/>
        <v>6439554.9900000002</v>
      </c>
      <c r="I455" s="191">
        <f t="shared" si="3"/>
        <v>3343718.17</v>
      </c>
      <c r="J455" s="191">
        <f t="shared" si="3"/>
        <v>4668082.68</v>
      </c>
      <c r="K455" s="191">
        <f t="shared" si="3"/>
        <v>4022619.24</v>
      </c>
      <c r="L455" s="191">
        <f t="shared" si="3"/>
        <v>1470248.75</v>
      </c>
      <c r="M455" s="191">
        <f t="shared" si="3"/>
        <v>3852995.64</v>
      </c>
      <c r="N455" s="191">
        <f t="shared" si="3"/>
        <v>4854862.42</v>
      </c>
      <c r="O455" s="191">
        <f t="shared" si="3"/>
        <v>1725535.96</v>
      </c>
      <c r="P455" s="191">
        <f t="shared" si="3"/>
        <v>21102466.09</v>
      </c>
      <c r="Q455" s="191">
        <f t="shared" si="3"/>
        <v>2448213.91</v>
      </c>
      <c r="R455" s="191">
        <f t="shared" si="3"/>
        <v>2004756.79</v>
      </c>
      <c r="S455" s="191">
        <f t="shared" si="3"/>
        <v>9612156.370000001</v>
      </c>
      <c r="T455" s="191">
        <f t="shared" si="0"/>
        <v>2901323.29</v>
      </c>
      <c r="U455" s="191">
        <f t="shared" si="0"/>
        <v>5389327.1200000001</v>
      </c>
      <c r="V455" s="191">
        <f t="shared" si="0"/>
        <v>1713959.6</v>
      </c>
      <c r="W455" s="191">
        <f t="shared" si="0"/>
        <v>4330610.46</v>
      </c>
      <c r="X455" s="191">
        <f t="shared" si="0"/>
        <v>21413370.07</v>
      </c>
      <c r="Y455" s="191">
        <f t="shared" si="0"/>
        <v>1838819.4</v>
      </c>
      <c r="Z455" s="191">
        <f t="shared" si="0"/>
        <v>3892437.27</v>
      </c>
      <c r="AA455" s="191">
        <f t="shared" si="0"/>
        <v>6745705.8300000001</v>
      </c>
      <c r="AB455" s="191">
        <f t="shared" si="0"/>
        <v>895958.35000000009</v>
      </c>
      <c r="AC455" s="191">
        <f t="shared" si="0"/>
        <v>1487427.1800000002</v>
      </c>
      <c r="AD455" s="191">
        <f t="shared" si="0"/>
        <v>3477404.0100000002</v>
      </c>
      <c r="AE455" s="191">
        <f t="shared" si="0"/>
        <v>8886047.5</v>
      </c>
      <c r="AF455" s="191">
        <f t="shared" si="0"/>
        <v>443500</v>
      </c>
      <c r="AG455" s="191">
        <f t="shared" si="0"/>
        <v>5414385.1099999994</v>
      </c>
      <c r="AH455" s="191">
        <f t="shared" si="0"/>
        <v>9609638.3300000001</v>
      </c>
      <c r="AI455" s="191">
        <f t="shared" si="0"/>
        <v>7014985.3399999999</v>
      </c>
      <c r="AJ455" s="191">
        <f t="shared" si="0"/>
        <v>1101547.94</v>
      </c>
      <c r="AK455" s="191">
        <f t="shared" si="0"/>
        <v>2363702.0099999998</v>
      </c>
      <c r="AL455" s="191">
        <f t="shared" si="0"/>
        <v>49562868.799999997</v>
      </c>
      <c r="AM455" s="191">
        <f t="shared" si="0"/>
        <v>1615369.1400000001</v>
      </c>
      <c r="AN455" s="191">
        <f t="shared" si="0"/>
        <v>1797569</v>
      </c>
      <c r="AO455" s="191">
        <f t="shared" si="0"/>
        <v>3716003.43</v>
      </c>
      <c r="AP455" s="191">
        <f t="shared" si="0"/>
        <v>1474459.69</v>
      </c>
      <c r="AQ455" s="191">
        <f t="shared" si="0"/>
        <v>2109939.8899999997</v>
      </c>
      <c r="AR455" s="191">
        <f t="shared" si="0"/>
        <v>4479850.8</v>
      </c>
      <c r="AS455" s="191">
        <f t="shared" si="0"/>
        <v>12652336.9</v>
      </c>
      <c r="AT455" s="191">
        <f t="shared" si="0"/>
        <v>1128219.3999999999</v>
      </c>
      <c r="AU455" s="191">
        <f t="shared" si="0"/>
        <v>6142716.8900000006</v>
      </c>
      <c r="AV455" s="191">
        <f t="shared" si="0"/>
        <v>1992696.6099999999</v>
      </c>
      <c r="AW455" s="191">
        <f t="shared" si="0"/>
        <v>994353.02</v>
      </c>
      <c r="AX455" s="191">
        <f t="shared" si="0"/>
        <v>1296166.68</v>
      </c>
      <c r="AY455" s="191">
        <f t="shared" si="0"/>
        <v>2708805.33</v>
      </c>
      <c r="AZ455" s="191">
        <f t="shared" si="0"/>
        <v>2166697.7199999997</v>
      </c>
      <c r="BA455" s="191">
        <f t="shared" si="0"/>
        <v>1510042.04</v>
      </c>
      <c r="BB455" s="191">
        <f t="shared" si="0"/>
        <v>9904720.2899999991</v>
      </c>
      <c r="BC455" s="191">
        <f t="shared" si="0"/>
        <v>746899.47</v>
      </c>
      <c r="BD455" s="191">
        <f t="shared" si="0"/>
        <v>19512212.359999999</v>
      </c>
      <c r="BE455" s="191">
        <f t="shared" si="0"/>
        <v>3662758.3600000003</v>
      </c>
      <c r="BF455" s="191">
        <f t="shared" si="0"/>
        <v>533998.15</v>
      </c>
      <c r="BG455" s="191">
        <f t="shared" si="0"/>
        <v>5354852.5999999996</v>
      </c>
      <c r="BH455" s="191">
        <f t="shared" si="0"/>
        <v>6488229.0600000005</v>
      </c>
      <c r="BI455" s="191">
        <f t="shared" si="0"/>
        <v>966908.99</v>
      </c>
      <c r="BJ455" s="191">
        <f t="shared" si="0"/>
        <v>931080.2</v>
      </c>
      <c r="BK455" s="191">
        <f t="shared" si="0"/>
        <v>2283683.0699999998</v>
      </c>
      <c r="BL455" s="191">
        <f t="shared" si="0"/>
        <v>1169300.28</v>
      </c>
      <c r="BM455" s="191">
        <f t="shared" si="0"/>
        <v>6442391.8300000001</v>
      </c>
      <c r="BN455" s="191">
        <f t="shared" si="0"/>
        <v>2802109</v>
      </c>
      <c r="BO455" s="191">
        <f t="shared" si="0"/>
        <v>2453935.15</v>
      </c>
      <c r="BP455" s="191">
        <f t="shared" si="0"/>
        <v>2878640.8500000006</v>
      </c>
      <c r="BQ455" s="191">
        <f t="shared" si="1"/>
        <v>7954455.4699999997</v>
      </c>
      <c r="BR455" s="191">
        <f t="shared" si="1"/>
        <v>1017171.2100000001</v>
      </c>
      <c r="BS455" s="191">
        <f t="shared" si="1"/>
        <v>18816745.640000001</v>
      </c>
      <c r="BT455" s="191">
        <f t="shared" si="1"/>
        <v>4002958.05</v>
      </c>
      <c r="BU455" s="191">
        <f t="shared" si="1"/>
        <v>5109330.3500000006</v>
      </c>
      <c r="BV455" s="191">
        <f t="shared" si="1"/>
        <v>4957592.7600000007</v>
      </c>
      <c r="BW455" s="191">
        <f t="shared" si="1"/>
        <v>652336.44999999995</v>
      </c>
      <c r="BX455" s="191">
        <f t="shared" si="1"/>
        <v>3400563.94</v>
      </c>
      <c r="BY455" s="191">
        <f t="shared" si="1"/>
        <v>6185441.3300000001</v>
      </c>
      <c r="BZ455" s="191">
        <f t="shared" si="1"/>
        <v>1562287.45</v>
      </c>
      <c r="CA455" s="191">
        <f t="shared" si="1"/>
        <v>1174708.8600000001</v>
      </c>
      <c r="CB455" s="191">
        <f t="shared" si="1"/>
        <v>1847712.46</v>
      </c>
      <c r="CC455" s="191">
        <f t="shared" si="1"/>
        <v>5675629.8899999997</v>
      </c>
      <c r="CD455" s="191">
        <f t="shared" si="1"/>
        <v>6238549.1600000001</v>
      </c>
      <c r="CE455" s="191">
        <f t="shared" si="1"/>
        <v>9070810.2400000002</v>
      </c>
      <c r="CF455" s="191">
        <f t="shared" si="1"/>
        <v>6574068.8400000008</v>
      </c>
      <c r="CG455" s="191">
        <f t="shared" si="1"/>
        <v>1999963.8</v>
      </c>
      <c r="CH455" s="191">
        <f t="shared" si="1"/>
        <v>2643992.59</v>
      </c>
      <c r="CI455" s="191">
        <f t="shared" si="1"/>
        <v>4797320.83</v>
      </c>
      <c r="CJ455" s="191">
        <f t="shared" si="1"/>
        <v>681463.31</v>
      </c>
      <c r="CK455" s="191">
        <f t="shared" si="1"/>
        <v>11957953</v>
      </c>
      <c r="CL455" s="191">
        <f t="shared" si="1"/>
        <v>3162756.32</v>
      </c>
      <c r="CM455" s="191">
        <f t="shared" si="1"/>
        <v>555883.89</v>
      </c>
    </row>
    <row r="456" spans="1:91" s="117" customFormat="1" ht="25.95" customHeight="1">
      <c r="B456" s="117">
        <v>4</v>
      </c>
      <c r="C456" s="187" t="s">
        <v>694</v>
      </c>
      <c r="D456" s="191">
        <f t="shared" si="3"/>
        <v>421150</v>
      </c>
      <c r="E456" s="191">
        <f t="shared" si="3"/>
        <v>38300</v>
      </c>
      <c r="F456" s="191">
        <f t="shared" ref="F456:BQ459" si="4">SUMIF($A$4:$A$448,$B456,F$4:F$448)</f>
        <v>85100</v>
      </c>
      <c r="G456" s="191">
        <f t="shared" si="4"/>
        <v>8250</v>
      </c>
      <c r="H456" s="191">
        <f t="shared" si="4"/>
        <v>15200</v>
      </c>
      <c r="I456" s="191">
        <f t="shared" si="4"/>
        <v>96050</v>
      </c>
      <c r="J456" s="191">
        <f t="shared" si="4"/>
        <v>48250</v>
      </c>
      <c r="K456" s="191">
        <f t="shared" si="4"/>
        <v>27550</v>
      </c>
      <c r="L456" s="191">
        <f t="shared" si="4"/>
        <v>60450</v>
      </c>
      <c r="M456" s="191">
        <f t="shared" si="4"/>
        <v>44350</v>
      </c>
      <c r="N456" s="191">
        <f t="shared" si="4"/>
        <v>77100</v>
      </c>
      <c r="O456" s="191">
        <f t="shared" si="4"/>
        <v>10250</v>
      </c>
      <c r="P456" s="191">
        <f t="shared" si="4"/>
        <v>211100</v>
      </c>
      <c r="Q456" s="191">
        <f t="shared" si="4"/>
        <v>25950</v>
      </c>
      <c r="R456" s="191">
        <f t="shared" si="4"/>
        <v>17650</v>
      </c>
      <c r="S456" s="191">
        <f t="shared" si="4"/>
        <v>0</v>
      </c>
      <c r="T456" s="191">
        <f t="shared" si="4"/>
        <v>23450</v>
      </c>
      <c r="U456" s="191">
        <f t="shared" si="4"/>
        <v>38250</v>
      </c>
      <c r="V456" s="191">
        <f t="shared" si="4"/>
        <v>56300</v>
      </c>
      <c r="W456" s="191">
        <f t="shared" si="4"/>
        <v>55400</v>
      </c>
      <c r="X456" s="191">
        <f t="shared" si="4"/>
        <v>578900</v>
      </c>
      <c r="Y456" s="191">
        <f t="shared" si="4"/>
        <v>137750</v>
      </c>
      <c r="Z456" s="191">
        <f t="shared" si="4"/>
        <v>142600</v>
      </c>
      <c r="AA456" s="191">
        <f t="shared" si="4"/>
        <v>148700</v>
      </c>
      <c r="AB456" s="191">
        <f t="shared" si="4"/>
        <v>53150</v>
      </c>
      <c r="AC456" s="191">
        <f t="shared" si="4"/>
        <v>44250</v>
      </c>
      <c r="AD456" s="191">
        <f t="shared" si="4"/>
        <v>240800</v>
      </c>
      <c r="AE456" s="191">
        <f t="shared" si="4"/>
        <v>219800</v>
      </c>
      <c r="AF456" s="191">
        <f t="shared" si="4"/>
        <v>138050</v>
      </c>
      <c r="AG456" s="191">
        <f t="shared" si="4"/>
        <v>41200</v>
      </c>
      <c r="AH456" s="191">
        <f t="shared" si="4"/>
        <v>32150</v>
      </c>
      <c r="AI456" s="191">
        <f t="shared" si="4"/>
        <v>95210</v>
      </c>
      <c r="AJ456" s="191">
        <f t="shared" si="4"/>
        <v>40450</v>
      </c>
      <c r="AK456" s="191">
        <f t="shared" si="4"/>
        <v>81500</v>
      </c>
      <c r="AL456" s="191">
        <f t="shared" si="4"/>
        <v>357200</v>
      </c>
      <c r="AM456" s="191">
        <f t="shared" si="4"/>
        <v>2200</v>
      </c>
      <c r="AN456" s="191">
        <f t="shared" si="4"/>
        <v>10900</v>
      </c>
      <c r="AO456" s="191">
        <f t="shared" si="4"/>
        <v>65300</v>
      </c>
      <c r="AP456" s="191">
        <f t="shared" si="4"/>
        <v>159650</v>
      </c>
      <c r="AQ456" s="191">
        <f t="shared" si="4"/>
        <v>124500</v>
      </c>
      <c r="AR456" s="191">
        <f t="shared" si="4"/>
        <v>56150</v>
      </c>
      <c r="AS456" s="191">
        <f t="shared" si="4"/>
        <v>465400</v>
      </c>
      <c r="AT456" s="191">
        <f t="shared" si="4"/>
        <v>57050</v>
      </c>
      <c r="AU456" s="191">
        <f t="shared" si="4"/>
        <v>101250</v>
      </c>
      <c r="AV456" s="191">
        <f t="shared" si="4"/>
        <v>146400</v>
      </c>
      <c r="AW456" s="191">
        <f t="shared" si="4"/>
        <v>132250</v>
      </c>
      <c r="AX456" s="191">
        <f t="shared" si="4"/>
        <v>5200</v>
      </c>
      <c r="AY456" s="191">
        <f t="shared" si="4"/>
        <v>26600</v>
      </c>
      <c r="AZ456" s="191">
        <f t="shared" si="4"/>
        <v>39900</v>
      </c>
      <c r="BA456" s="191">
        <f t="shared" si="4"/>
        <v>30350</v>
      </c>
      <c r="BB456" s="191">
        <f t="shared" si="4"/>
        <v>54650</v>
      </c>
      <c r="BC456" s="191">
        <f t="shared" si="4"/>
        <v>41750</v>
      </c>
      <c r="BD456" s="191">
        <f t="shared" si="4"/>
        <v>395630</v>
      </c>
      <c r="BE456" s="191">
        <f t="shared" si="4"/>
        <v>49300</v>
      </c>
      <c r="BF456" s="191">
        <f t="shared" si="4"/>
        <v>25350</v>
      </c>
      <c r="BG456" s="191">
        <f t="shared" si="4"/>
        <v>25500</v>
      </c>
      <c r="BH456" s="191">
        <f t="shared" si="4"/>
        <v>0</v>
      </c>
      <c r="BI456" s="191">
        <f t="shared" si="4"/>
        <v>18650</v>
      </c>
      <c r="BJ456" s="191">
        <f t="shared" si="4"/>
        <v>0</v>
      </c>
      <c r="BK456" s="191">
        <f t="shared" si="4"/>
        <v>42200</v>
      </c>
      <c r="BL456" s="191">
        <f t="shared" si="4"/>
        <v>40200</v>
      </c>
      <c r="BM456" s="191">
        <f t="shared" si="4"/>
        <v>0</v>
      </c>
      <c r="BN456" s="191">
        <f t="shared" si="4"/>
        <v>106650</v>
      </c>
      <c r="BO456" s="191">
        <f t="shared" si="4"/>
        <v>110800</v>
      </c>
      <c r="BP456" s="191">
        <f t="shared" si="4"/>
        <v>103900</v>
      </c>
      <c r="BQ456" s="191">
        <f t="shared" si="4"/>
        <v>21800</v>
      </c>
      <c r="BR456" s="191">
        <f t="shared" si="1"/>
        <v>12400</v>
      </c>
      <c r="BS456" s="191">
        <f t="shared" si="1"/>
        <v>934400</v>
      </c>
      <c r="BT456" s="191">
        <f t="shared" si="1"/>
        <v>79650</v>
      </c>
      <c r="BU456" s="191">
        <f t="shared" si="1"/>
        <v>19550</v>
      </c>
      <c r="BV456" s="191">
        <f t="shared" si="1"/>
        <v>148800</v>
      </c>
      <c r="BW456" s="191">
        <f t="shared" si="1"/>
        <v>0</v>
      </c>
      <c r="BX456" s="191">
        <f t="shared" si="1"/>
        <v>0</v>
      </c>
      <c r="BY456" s="191">
        <f t="shared" si="1"/>
        <v>82500</v>
      </c>
      <c r="BZ456" s="191">
        <f t="shared" si="1"/>
        <v>87650</v>
      </c>
      <c r="CA456" s="191">
        <f t="shared" si="1"/>
        <v>25650</v>
      </c>
      <c r="CB456" s="191">
        <f t="shared" si="1"/>
        <v>11100</v>
      </c>
      <c r="CC456" s="191">
        <f t="shared" si="1"/>
        <v>0</v>
      </c>
      <c r="CD456" s="191">
        <f t="shared" si="1"/>
        <v>135250</v>
      </c>
      <c r="CE456" s="191">
        <f t="shared" si="1"/>
        <v>29900</v>
      </c>
      <c r="CF456" s="191">
        <f t="shared" si="1"/>
        <v>29950</v>
      </c>
      <c r="CG456" s="191">
        <f t="shared" si="1"/>
        <v>55850</v>
      </c>
      <c r="CH456" s="191">
        <f t="shared" si="1"/>
        <v>5550</v>
      </c>
      <c r="CI456" s="191">
        <f t="shared" si="1"/>
        <v>18300</v>
      </c>
      <c r="CJ456" s="191">
        <f t="shared" si="1"/>
        <v>12450</v>
      </c>
      <c r="CK456" s="191">
        <f t="shared" si="1"/>
        <v>50000</v>
      </c>
      <c r="CL456" s="191">
        <f t="shared" si="1"/>
        <v>9450</v>
      </c>
      <c r="CM456" s="191">
        <f t="shared" si="1"/>
        <v>9950</v>
      </c>
    </row>
    <row r="457" spans="1:91" s="117" customFormat="1" ht="25.95" customHeight="1">
      <c r="B457" s="117">
        <v>5</v>
      </c>
      <c r="C457" s="188">
        <v>5</v>
      </c>
      <c r="D457" s="191">
        <f t="shared" si="3"/>
        <v>9523533.8899999987</v>
      </c>
      <c r="E457" s="191">
        <f t="shared" si="3"/>
        <v>260168.04000000004</v>
      </c>
      <c r="F457" s="191">
        <f t="shared" si="4"/>
        <v>177777.24</v>
      </c>
      <c r="G457" s="191">
        <f t="shared" si="4"/>
        <v>176512.48999999996</v>
      </c>
      <c r="H457" s="191">
        <f t="shared" si="4"/>
        <v>176483.28</v>
      </c>
      <c r="I457" s="191">
        <f t="shared" si="4"/>
        <v>687469.29</v>
      </c>
      <c r="J457" s="191">
        <f t="shared" si="4"/>
        <v>224559.64999999997</v>
      </c>
      <c r="K457" s="191">
        <f t="shared" si="4"/>
        <v>1098171.5100000002</v>
      </c>
      <c r="L457" s="191">
        <f t="shared" si="4"/>
        <v>155048.01</v>
      </c>
      <c r="M457" s="191">
        <f t="shared" si="4"/>
        <v>272544.61</v>
      </c>
      <c r="N457" s="191">
        <f t="shared" si="4"/>
        <v>931889.48</v>
      </c>
      <c r="O457" s="191">
        <f t="shared" si="4"/>
        <v>190660.37</v>
      </c>
      <c r="P457" s="191">
        <f t="shared" si="4"/>
        <v>5857915.29</v>
      </c>
      <c r="Q457" s="191">
        <f t="shared" si="4"/>
        <v>428749.19999999984</v>
      </c>
      <c r="R457" s="191">
        <f t="shared" si="4"/>
        <v>1007981.8400000001</v>
      </c>
      <c r="S457" s="191">
        <f t="shared" si="4"/>
        <v>988135.3899999999</v>
      </c>
      <c r="T457" s="191">
        <f t="shared" si="4"/>
        <v>628050.6100000001</v>
      </c>
      <c r="U457" s="191">
        <f t="shared" si="4"/>
        <v>555275.74</v>
      </c>
      <c r="V457" s="191">
        <f t="shared" si="4"/>
        <v>395083.44999999995</v>
      </c>
      <c r="W457" s="191">
        <f t="shared" si="4"/>
        <v>191407.39</v>
      </c>
      <c r="X457" s="191">
        <f t="shared" si="4"/>
        <v>24206252.020000003</v>
      </c>
      <c r="Y457" s="191">
        <f t="shared" si="4"/>
        <v>573480.27</v>
      </c>
      <c r="Z457" s="191">
        <f t="shared" si="4"/>
        <v>695009.06</v>
      </c>
      <c r="AA457" s="191">
        <f t="shared" si="4"/>
        <v>488125.47000000003</v>
      </c>
      <c r="AB457" s="191">
        <f t="shared" si="4"/>
        <v>242190.25</v>
      </c>
      <c r="AC457" s="191">
        <f t="shared" si="4"/>
        <v>439663.26</v>
      </c>
      <c r="AD457" s="191">
        <f t="shared" si="4"/>
        <v>216347.11000000002</v>
      </c>
      <c r="AE457" s="191">
        <f t="shared" si="4"/>
        <v>1691828.75</v>
      </c>
      <c r="AF457" s="191">
        <f t="shared" si="4"/>
        <v>325352.50000000006</v>
      </c>
      <c r="AG457" s="191">
        <f t="shared" si="4"/>
        <v>300191.64999999997</v>
      </c>
      <c r="AH457" s="191">
        <f t="shared" si="4"/>
        <v>250809.04000000004</v>
      </c>
      <c r="AI457" s="191">
        <f t="shared" si="4"/>
        <v>832322.59999999986</v>
      </c>
      <c r="AJ457" s="191">
        <f t="shared" si="4"/>
        <v>462912.39</v>
      </c>
      <c r="AK457" s="191">
        <f t="shared" si="4"/>
        <v>281291.78999999998</v>
      </c>
      <c r="AL457" s="191">
        <f t="shared" si="4"/>
        <v>73893901.25</v>
      </c>
      <c r="AM457" s="191">
        <f t="shared" si="4"/>
        <v>382051.64999999997</v>
      </c>
      <c r="AN457" s="191">
        <f t="shared" si="4"/>
        <v>267465.61</v>
      </c>
      <c r="AO457" s="191">
        <f t="shared" si="4"/>
        <v>949766.54</v>
      </c>
      <c r="AP457" s="191">
        <f t="shared" si="4"/>
        <v>2042396.5099999998</v>
      </c>
      <c r="AQ457" s="191">
        <f t="shared" si="4"/>
        <v>207071.04</v>
      </c>
      <c r="AR457" s="191">
        <f t="shared" si="4"/>
        <v>190343.03</v>
      </c>
      <c r="AS457" s="191">
        <f t="shared" si="4"/>
        <v>5865245.0099999998</v>
      </c>
      <c r="AT457" s="191">
        <f t="shared" si="4"/>
        <v>387650</v>
      </c>
      <c r="AU457" s="191">
        <f t="shared" si="4"/>
        <v>1076186.1999999997</v>
      </c>
      <c r="AV457" s="191">
        <f t="shared" si="4"/>
        <v>774365.19</v>
      </c>
      <c r="AW457" s="191">
        <f t="shared" si="4"/>
        <v>297810.92000000004</v>
      </c>
      <c r="AX457" s="191">
        <f t="shared" si="4"/>
        <v>326296.19</v>
      </c>
      <c r="AY457" s="191">
        <f t="shared" si="4"/>
        <v>747549.7300000001</v>
      </c>
      <c r="AZ457" s="191">
        <f t="shared" si="4"/>
        <v>123081.99999999997</v>
      </c>
      <c r="BA457" s="191">
        <f t="shared" si="4"/>
        <v>351748.70000000007</v>
      </c>
      <c r="BB457" s="191">
        <f t="shared" si="4"/>
        <v>5608551.6699999999</v>
      </c>
      <c r="BC457" s="191">
        <f t="shared" si="4"/>
        <v>193365.85</v>
      </c>
      <c r="BD457" s="191">
        <f t="shared" si="4"/>
        <v>19582035.190000001</v>
      </c>
      <c r="BE457" s="191">
        <f t="shared" si="4"/>
        <v>763744.84999999986</v>
      </c>
      <c r="BF457" s="191">
        <f t="shared" si="4"/>
        <v>252358.55</v>
      </c>
      <c r="BG457" s="191">
        <f t="shared" si="4"/>
        <v>323389.60000000003</v>
      </c>
      <c r="BH457" s="191">
        <f t="shared" si="4"/>
        <v>3089474.99</v>
      </c>
      <c r="BI457" s="191">
        <f t="shared" si="4"/>
        <v>207911.06000000003</v>
      </c>
      <c r="BJ457" s="191">
        <f t="shared" si="4"/>
        <v>65115.310000000027</v>
      </c>
      <c r="BK457" s="191">
        <f t="shared" si="4"/>
        <v>135487.72</v>
      </c>
      <c r="BL457" s="191">
        <f t="shared" si="4"/>
        <v>112006.66999999998</v>
      </c>
      <c r="BM457" s="191">
        <f t="shared" si="4"/>
        <v>8703522</v>
      </c>
      <c r="BN457" s="191">
        <f t="shared" si="4"/>
        <v>929136.5</v>
      </c>
      <c r="BO457" s="191">
        <f t="shared" si="4"/>
        <v>601538.5</v>
      </c>
      <c r="BP457" s="191">
        <f t="shared" si="4"/>
        <v>920522.29</v>
      </c>
      <c r="BQ457" s="191">
        <f t="shared" si="4"/>
        <v>293603.14999999991</v>
      </c>
      <c r="BR457" s="191">
        <f t="shared" si="1"/>
        <v>225495.05</v>
      </c>
      <c r="BS457" s="191">
        <f t="shared" si="1"/>
        <v>52762171.450000003</v>
      </c>
      <c r="BT457" s="191">
        <f t="shared" si="1"/>
        <v>1008219.24</v>
      </c>
      <c r="BU457" s="191">
        <f t="shared" si="1"/>
        <v>529764.86</v>
      </c>
      <c r="BV457" s="191">
        <f t="shared" si="1"/>
        <v>4375898.9000000004</v>
      </c>
      <c r="BW457" s="191">
        <f t="shared" si="1"/>
        <v>118066</v>
      </c>
      <c r="BX457" s="191">
        <f t="shared" si="1"/>
        <v>310575</v>
      </c>
      <c r="BY457" s="191">
        <f t="shared" si="1"/>
        <v>1421321.3900000004</v>
      </c>
      <c r="BZ457" s="191">
        <f t="shared" si="1"/>
        <v>331932.75</v>
      </c>
      <c r="CA457" s="191">
        <f t="shared" si="1"/>
        <v>217666</v>
      </c>
      <c r="CB457" s="191">
        <f t="shared" si="1"/>
        <v>241243.5</v>
      </c>
      <c r="CC457" s="191">
        <f t="shared" si="1"/>
        <v>452674.84999999986</v>
      </c>
      <c r="CD457" s="191">
        <f t="shared" si="1"/>
        <v>2625306.5</v>
      </c>
      <c r="CE457" s="191">
        <f t="shared" si="1"/>
        <v>854634.99999999988</v>
      </c>
      <c r="CF457" s="191">
        <f t="shared" si="1"/>
        <v>2690065.2</v>
      </c>
      <c r="CG457" s="191">
        <f t="shared" si="1"/>
        <v>176587</v>
      </c>
      <c r="CH457" s="191">
        <f t="shared" si="1"/>
        <v>222439.15</v>
      </c>
      <c r="CI457" s="191">
        <f t="shared" si="1"/>
        <v>280920.3</v>
      </c>
      <c r="CJ457" s="191">
        <f t="shared" si="1"/>
        <v>350394.5</v>
      </c>
      <c r="CK457" s="191">
        <f t="shared" si="1"/>
        <v>1743945.8899999994</v>
      </c>
      <c r="CL457" s="191">
        <f t="shared" si="1"/>
        <v>114782.59999999998</v>
      </c>
      <c r="CM457" s="191">
        <f t="shared" si="1"/>
        <v>419779</v>
      </c>
    </row>
    <row r="458" spans="1:91" s="117" customFormat="1" ht="25.95" customHeight="1">
      <c r="B458" s="117">
        <v>6</v>
      </c>
      <c r="C458" s="188">
        <v>6</v>
      </c>
      <c r="D458" s="191">
        <f t="shared" si="3"/>
        <v>42011883.469999999</v>
      </c>
      <c r="E458" s="191">
        <f t="shared" si="3"/>
        <v>2573008.1199999996</v>
      </c>
      <c r="F458" s="191">
        <f t="shared" si="4"/>
        <v>2072849.0999999999</v>
      </c>
      <c r="G458" s="191">
        <f t="shared" si="4"/>
        <v>2884671.95</v>
      </c>
      <c r="H458" s="191">
        <f t="shared" si="4"/>
        <v>813075.39999999991</v>
      </c>
      <c r="I458" s="191">
        <f t="shared" si="4"/>
        <v>7259180.879999999</v>
      </c>
      <c r="J458" s="191">
        <f t="shared" si="4"/>
        <v>2495516.7400000002</v>
      </c>
      <c r="K458" s="191">
        <f t="shared" si="4"/>
        <v>6070402.9299999997</v>
      </c>
      <c r="L458" s="191">
        <f t="shared" si="4"/>
        <v>1939772.11</v>
      </c>
      <c r="M458" s="191">
        <f t="shared" si="4"/>
        <v>2060552.1600000001</v>
      </c>
      <c r="N458" s="191">
        <f t="shared" si="4"/>
        <v>16251569.390000001</v>
      </c>
      <c r="O458" s="191">
        <f t="shared" si="4"/>
        <v>1034918.03</v>
      </c>
      <c r="P458" s="191">
        <f t="shared" si="4"/>
        <v>25246788.590000004</v>
      </c>
      <c r="Q458" s="191">
        <f t="shared" si="4"/>
        <v>2689129.72</v>
      </c>
      <c r="R458" s="191">
        <f t="shared" si="4"/>
        <v>5749085</v>
      </c>
      <c r="S458" s="191">
        <f t="shared" si="4"/>
        <v>8305894.040000001</v>
      </c>
      <c r="T458" s="191">
        <f t="shared" si="4"/>
        <v>2400231.0800000005</v>
      </c>
      <c r="U458" s="191">
        <f t="shared" si="4"/>
        <v>2956812.14</v>
      </c>
      <c r="V458" s="191">
        <f t="shared" si="4"/>
        <v>2371581.4699999997</v>
      </c>
      <c r="W458" s="191">
        <f t="shared" si="4"/>
        <v>1327588.32</v>
      </c>
      <c r="X458" s="191">
        <f t="shared" si="4"/>
        <v>49675127.5</v>
      </c>
      <c r="Y458" s="191">
        <f t="shared" si="4"/>
        <v>2040716.29</v>
      </c>
      <c r="Z458" s="191">
        <f t="shared" si="4"/>
        <v>3355236.8499999996</v>
      </c>
      <c r="AA458" s="191">
        <f t="shared" si="4"/>
        <v>3463668.1</v>
      </c>
      <c r="AB458" s="191">
        <f t="shared" si="4"/>
        <v>977070.81</v>
      </c>
      <c r="AC458" s="191">
        <f t="shared" si="4"/>
        <v>1692851.04</v>
      </c>
      <c r="AD458" s="191">
        <f t="shared" si="4"/>
        <v>1884730.6199999996</v>
      </c>
      <c r="AE458" s="191">
        <f t="shared" si="4"/>
        <v>8042827.8600000003</v>
      </c>
      <c r="AF458" s="191">
        <f t="shared" si="4"/>
        <v>1049250.42</v>
      </c>
      <c r="AG458" s="191">
        <f t="shared" si="4"/>
        <v>1482649.31</v>
      </c>
      <c r="AH458" s="191">
        <f t="shared" si="4"/>
        <v>2142522.0699999998</v>
      </c>
      <c r="AI458" s="191">
        <f t="shared" si="4"/>
        <v>5828770.3399999999</v>
      </c>
      <c r="AJ458" s="191">
        <f t="shared" si="4"/>
        <v>1553005.42</v>
      </c>
      <c r="AK458" s="191">
        <f t="shared" si="4"/>
        <v>4426441.43</v>
      </c>
      <c r="AL458" s="191">
        <f t="shared" si="4"/>
        <v>139598716.81</v>
      </c>
      <c r="AM458" s="191">
        <f t="shared" si="4"/>
        <v>2230861.73</v>
      </c>
      <c r="AN458" s="191">
        <f t="shared" si="4"/>
        <v>3418381.52</v>
      </c>
      <c r="AO458" s="191">
        <f t="shared" si="4"/>
        <v>9599265.4099999983</v>
      </c>
      <c r="AP458" s="191">
        <f t="shared" si="4"/>
        <v>8645011.459999999</v>
      </c>
      <c r="AQ458" s="191">
        <f t="shared" si="4"/>
        <v>2633624.12</v>
      </c>
      <c r="AR458" s="191">
        <f t="shared" si="4"/>
        <v>1420957.3699999999</v>
      </c>
      <c r="AS458" s="191">
        <f t="shared" si="4"/>
        <v>21534818.149999999</v>
      </c>
      <c r="AT458" s="191">
        <f t="shared" si="4"/>
        <v>2869900.95</v>
      </c>
      <c r="AU458" s="191">
        <f t="shared" si="4"/>
        <v>6002924.1400000006</v>
      </c>
      <c r="AV458" s="191">
        <f t="shared" si="4"/>
        <v>10231991.42</v>
      </c>
      <c r="AW458" s="191">
        <f t="shared" si="4"/>
        <v>1880041.11</v>
      </c>
      <c r="AX458" s="191">
        <f t="shared" si="4"/>
        <v>1546470.72</v>
      </c>
      <c r="AY458" s="191">
        <f t="shared" si="4"/>
        <v>5292554.7700000005</v>
      </c>
      <c r="AZ458" s="191">
        <f t="shared" si="4"/>
        <v>2341614.64</v>
      </c>
      <c r="BA458" s="191">
        <f t="shared" si="4"/>
        <v>1902838.57</v>
      </c>
      <c r="BB458" s="191">
        <f t="shared" si="4"/>
        <v>23960810.299999997</v>
      </c>
      <c r="BC458" s="191">
        <f t="shared" si="4"/>
        <v>1403719.9799999997</v>
      </c>
      <c r="BD458" s="191">
        <f t="shared" si="4"/>
        <v>72861159.050000012</v>
      </c>
      <c r="BE458" s="191">
        <f t="shared" si="4"/>
        <v>8083148.7999999998</v>
      </c>
      <c r="BF458" s="191">
        <f t="shared" si="4"/>
        <v>2122249.7200000002</v>
      </c>
      <c r="BG458" s="191">
        <f t="shared" si="4"/>
        <v>2149144.35</v>
      </c>
      <c r="BH458" s="191">
        <f t="shared" si="4"/>
        <v>27861547.169999998</v>
      </c>
      <c r="BI458" s="191">
        <f t="shared" si="4"/>
        <v>625605.8899999999</v>
      </c>
      <c r="BJ458" s="191">
        <f t="shared" si="4"/>
        <v>1135027.32</v>
      </c>
      <c r="BK458" s="191">
        <f t="shared" si="4"/>
        <v>1279460.28</v>
      </c>
      <c r="BL458" s="191">
        <f t="shared" si="4"/>
        <v>1274243.97</v>
      </c>
      <c r="BM458" s="191">
        <f t="shared" si="4"/>
        <v>29807131.490000002</v>
      </c>
      <c r="BN458" s="191">
        <f t="shared" si="4"/>
        <v>3067875.2800000003</v>
      </c>
      <c r="BO458" s="191">
        <f t="shared" si="4"/>
        <v>2105840.96</v>
      </c>
      <c r="BP458" s="191">
        <f t="shared" si="4"/>
        <v>3479344.1799999997</v>
      </c>
      <c r="BQ458" s="191">
        <f t="shared" si="4"/>
        <v>2001381.6199999999</v>
      </c>
      <c r="BR458" s="191">
        <f t="shared" si="1"/>
        <v>1926352.79</v>
      </c>
      <c r="BS458" s="191">
        <f t="shared" si="1"/>
        <v>226716744.55999997</v>
      </c>
      <c r="BT458" s="191">
        <f t="shared" si="1"/>
        <v>3932651.35</v>
      </c>
      <c r="BU458" s="191">
        <f t="shared" si="1"/>
        <v>1903256.22</v>
      </c>
      <c r="BV458" s="191">
        <f t="shared" si="1"/>
        <v>21406022.699999999</v>
      </c>
      <c r="BW458" s="191">
        <f t="shared" si="1"/>
        <v>4348962.2299999995</v>
      </c>
      <c r="BX458" s="191">
        <f t="shared" si="1"/>
        <v>2135803.42</v>
      </c>
      <c r="BY458" s="191">
        <f t="shared" si="1"/>
        <v>9145646.2699999996</v>
      </c>
      <c r="BZ458" s="191">
        <f t="shared" si="1"/>
        <v>1697244.88</v>
      </c>
      <c r="CA458" s="191">
        <f t="shared" si="1"/>
        <v>1207763.1000000001</v>
      </c>
      <c r="CB458" s="191">
        <f t="shared" si="1"/>
        <v>2991818.91</v>
      </c>
      <c r="CC458" s="191">
        <f t="shared" si="1"/>
        <v>4516405.2</v>
      </c>
      <c r="CD458" s="191">
        <f t="shared" si="1"/>
        <v>9383831.9799999986</v>
      </c>
      <c r="CE458" s="191">
        <f t="shared" si="1"/>
        <v>1969965.4</v>
      </c>
      <c r="CF458" s="191">
        <f t="shared" si="1"/>
        <v>6263888.8700000001</v>
      </c>
      <c r="CG458" s="191">
        <f t="shared" si="1"/>
        <v>2901689.88</v>
      </c>
      <c r="CH458" s="191">
        <f t="shared" si="1"/>
        <v>1204008.1500000001</v>
      </c>
      <c r="CI458" s="191">
        <f t="shared" si="1"/>
        <v>805808.24000000011</v>
      </c>
      <c r="CJ458" s="191">
        <f t="shared" si="1"/>
        <v>1645439.21</v>
      </c>
      <c r="CK458" s="191">
        <f t="shared" si="1"/>
        <v>8928715.7999999989</v>
      </c>
      <c r="CL458" s="191">
        <f t="shared" si="1"/>
        <v>1071380.44</v>
      </c>
      <c r="CM458" s="191">
        <f t="shared" si="1"/>
        <v>1076929.2899999998</v>
      </c>
    </row>
    <row r="459" spans="1:91" s="117" customFormat="1" ht="25.95" customHeight="1">
      <c r="B459" s="117">
        <v>7</v>
      </c>
      <c r="C459" s="188">
        <v>7</v>
      </c>
      <c r="D459" s="191">
        <f t="shared" si="3"/>
        <v>5648135.25</v>
      </c>
      <c r="E459" s="191">
        <f t="shared" si="3"/>
        <v>93562</v>
      </c>
      <c r="F459" s="191">
        <f t="shared" si="4"/>
        <v>20354</v>
      </c>
      <c r="G459" s="191">
        <f t="shared" si="4"/>
        <v>32959</v>
      </c>
      <c r="H459" s="191">
        <f t="shared" si="4"/>
        <v>87376.5</v>
      </c>
      <c r="I459" s="191">
        <f t="shared" si="4"/>
        <v>127756.75</v>
      </c>
      <c r="J459" s="191">
        <f t="shared" si="4"/>
        <v>202617.25</v>
      </c>
      <c r="K459" s="191">
        <f t="shared" si="4"/>
        <v>265310</v>
      </c>
      <c r="L459" s="191">
        <f t="shared" si="4"/>
        <v>85018</v>
      </c>
      <c r="M459" s="191">
        <f t="shared" si="4"/>
        <v>343388.25</v>
      </c>
      <c r="N459" s="191">
        <f t="shared" si="4"/>
        <v>897157</v>
      </c>
      <c r="O459" s="191">
        <f t="shared" si="4"/>
        <v>87393</v>
      </c>
      <c r="P459" s="191">
        <f t="shared" si="4"/>
        <v>3822213.75</v>
      </c>
      <c r="Q459" s="191">
        <f t="shared" si="4"/>
        <v>198882.3</v>
      </c>
      <c r="R459" s="191">
        <f t="shared" si="4"/>
        <v>318782.5</v>
      </c>
      <c r="S459" s="191">
        <f t="shared" si="4"/>
        <v>376895.75</v>
      </c>
      <c r="T459" s="191">
        <f t="shared" si="4"/>
        <v>336192.5</v>
      </c>
      <c r="U459" s="191">
        <f t="shared" si="4"/>
        <v>228757.01</v>
      </c>
      <c r="V459" s="191">
        <f t="shared" si="4"/>
        <v>115988</v>
      </c>
      <c r="W459" s="191">
        <f t="shared" si="4"/>
        <v>78551</v>
      </c>
      <c r="X459" s="191">
        <f t="shared" si="4"/>
        <v>5646178.0800000001</v>
      </c>
      <c r="Y459" s="191">
        <f t="shared" si="4"/>
        <v>109298</v>
      </c>
      <c r="Z459" s="191">
        <f t="shared" si="4"/>
        <v>374432</v>
      </c>
      <c r="AA459" s="191">
        <f t="shared" si="4"/>
        <v>94187</v>
      </c>
      <c r="AB459" s="191">
        <f t="shared" si="4"/>
        <v>40940</v>
      </c>
      <c r="AC459" s="191">
        <f t="shared" si="4"/>
        <v>82860</v>
      </c>
      <c r="AD459" s="191">
        <f t="shared" si="4"/>
        <v>41742</v>
      </c>
      <c r="AE459" s="191">
        <f t="shared" si="4"/>
        <v>586131</v>
      </c>
      <c r="AF459" s="191">
        <f t="shared" si="4"/>
        <v>64616</v>
      </c>
      <c r="AG459" s="191">
        <f t="shared" si="4"/>
        <v>66945</v>
      </c>
      <c r="AH459" s="191">
        <f t="shared" si="4"/>
        <v>133241</v>
      </c>
      <c r="AI459" s="191">
        <f t="shared" si="4"/>
        <v>200410</v>
      </c>
      <c r="AJ459" s="191">
        <f t="shared" si="4"/>
        <v>67299</v>
      </c>
      <c r="AK459" s="191">
        <f t="shared" si="4"/>
        <v>147336</v>
      </c>
      <c r="AL459" s="191">
        <f t="shared" si="4"/>
        <v>10684695.550000001</v>
      </c>
      <c r="AM459" s="191">
        <f t="shared" si="4"/>
        <v>101238</v>
      </c>
      <c r="AN459" s="191">
        <f t="shared" si="4"/>
        <v>118388</v>
      </c>
      <c r="AO459" s="191">
        <f t="shared" si="4"/>
        <v>394309.1</v>
      </c>
      <c r="AP459" s="191">
        <f t="shared" si="4"/>
        <v>552609</v>
      </c>
      <c r="AQ459" s="191">
        <f t="shared" si="4"/>
        <v>327759</v>
      </c>
      <c r="AR459" s="191">
        <f t="shared" si="4"/>
        <v>55512</v>
      </c>
      <c r="AS459" s="191">
        <f t="shared" si="4"/>
        <v>3567706.46</v>
      </c>
      <c r="AT459" s="191">
        <f t="shared" si="4"/>
        <v>416456</v>
      </c>
      <c r="AU459" s="191">
        <f t="shared" si="4"/>
        <v>525437</v>
      </c>
      <c r="AV459" s="191">
        <f t="shared" si="4"/>
        <v>231226</v>
      </c>
      <c r="AW459" s="191">
        <f t="shared" si="4"/>
        <v>128450</v>
      </c>
      <c r="AX459" s="191">
        <f t="shared" si="4"/>
        <v>117509</v>
      </c>
      <c r="AY459" s="191">
        <f t="shared" si="4"/>
        <v>127706</v>
      </c>
      <c r="AZ459" s="191">
        <f t="shared" si="4"/>
        <v>127124</v>
      </c>
      <c r="BA459" s="191">
        <f t="shared" si="4"/>
        <v>106367</v>
      </c>
      <c r="BB459" s="191">
        <f t="shared" si="4"/>
        <v>1927767</v>
      </c>
      <c r="BC459" s="191">
        <f t="shared" si="4"/>
        <v>110668</v>
      </c>
      <c r="BD459" s="191">
        <f t="shared" si="4"/>
        <v>4747978.2</v>
      </c>
      <c r="BE459" s="191">
        <f t="shared" si="4"/>
        <v>619615.6</v>
      </c>
      <c r="BF459" s="191">
        <f t="shared" si="4"/>
        <v>246559.75</v>
      </c>
      <c r="BG459" s="191">
        <f t="shared" si="4"/>
        <v>195083</v>
      </c>
      <c r="BH459" s="191">
        <f t="shared" si="4"/>
        <v>933795.37</v>
      </c>
      <c r="BI459" s="191">
        <f t="shared" si="4"/>
        <v>78592.5</v>
      </c>
      <c r="BJ459" s="191">
        <f t="shared" si="4"/>
        <v>129698</v>
      </c>
      <c r="BK459" s="191">
        <f t="shared" si="4"/>
        <v>335900</v>
      </c>
      <c r="BL459" s="191">
        <f t="shared" si="4"/>
        <v>136116</v>
      </c>
      <c r="BM459" s="191">
        <f t="shared" si="4"/>
        <v>2073877.5</v>
      </c>
      <c r="BN459" s="191">
        <f t="shared" si="4"/>
        <v>74938</v>
      </c>
      <c r="BO459" s="191">
        <f t="shared" si="4"/>
        <v>63161.77</v>
      </c>
      <c r="BP459" s="191">
        <f t="shared" si="4"/>
        <v>338394.5</v>
      </c>
      <c r="BQ459" s="191">
        <f t="shared" ref="BQ459:CM462" si="5">SUMIF($A$4:$A$448,$B459,BQ$4:BQ$448)</f>
        <v>57772</v>
      </c>
      <c r="BR459" s="191">
        <f t="shared" si="5"/>
        <v>59046</v>
      </c>
      <c r="BS459" s="191">
        <f t="shared" si="5"/>
        <v>12740091.5</v>
      </c>
      <c r="BT459" s="191">
        <f t="shared" si="5"/>
        <v>193640.04</v>
      </c>
      <c r="BU459" s="191">
        <f t="shared" si="5"/>
        <v>96499</v>
      </c>
      <c r="BV459" s="191">
        <f t="shared" si="5"/>
        <v>2599549</v>
      </c>
      <c r="BW459" s="191">
        <f t="shared" si="5"/>
        <v>26837</v>
      </c>
      <c r="BX459" s="191">
        <f t="shared" si="5"/>
        <v>165863</v>
      </c>
      <c r="BY459" s="191">
        <f t="shared" si="5"/>
        <v>1984609.5</v>
      </c>
      <c r="BZ459" s="191">
        <f t="shared" si="5"/>
        <v>94924</v>
      </c>
      <c r="CA459" s="191">
        <f t="shared" si="5"/>
        <v>57712</v>
      </c>
      <c r="CB459" s="191">
        <f t="shared" si="5"/>
        <v>223393</v>
      </c>
      <c r="CC459" s="191">
        <f t="shared" si="5"/>
        <v>184370</v>
      </c>
      <c r="CD459" s="191">
        <f t="shared" si="5"/>
        <v>1837154</v>
      </c>
      <c r="CE459" s="191">
        <f t="shared" si="5"/>
        <v>251546</v>
      </c>
      <c r="CF459" s="191">
        <f t="shared" si="5"/>
        <v>578993</v>
      </c>
      <c r="CG459" s="191">
        <f t="shared" si="5"/>
        <v>42623</v>
      </c>
      <c r="CH459" s="191">
        <f t="shared" si="5"/>
        <v>172674</v>
      </c>
      <c r="CI459" s="191">
        <f t="shared" si="5"/>
        <v>92488</v>
      </c>
      <c r="CJ459" s="191">
        <f t="shared" si="5"/>
        <v>92677</v>
      </c>
      <c r="CK459" s="191">
        <f t="shared" si="5"/>
        <v>1092816.5</v>
      </c>
      <c r="CL459" s="191">
        <f t="shared" si="5"/>
        <v>78183.209999999992</v>
      </c>
      <c r="CM459" s="191">
        <f t="shared" si="5"/>
        <v>99550.85</v>
      </c>
    </row>
    <row r="460" spans="1:91" s="117" customFormat="1" ht="25.95" customHeight="1">
      <c r="B460" s="117">
        <v>8</v>
      </c>
      <c r="C460" s="188">
        <v>8</v>
      </c>
      <c r="D460" s="191">
        <f t="shared" si="3"/>
        <v>382117.75</v>
      </c>
      <c r="E460" s="191">
        <f t="shared" si="3"/>
        <v>0</v>
      </c>
      <c r="F460" s="191">
        <f t="shared" ref="F460:BQ463" si="6">SUMIF($A$4:$A$448,$B460,F$4:F$448)</f>
        <v>0</v>
      </c>
      <c r="G460" s="191">
        <f t="shared" si="6"/>
        <v>41143</v>
      </c>
      <c r="H460" s="191">
        <f t="shared" si="6"/>
        <v>0</v>
      </c>
      <c r="I460" s="191">
        <f t="shared" si="6"/>
        <v>54078.75</v>
      </c>
      <c r="J460" s="191">
        <f t="shared" si="6"/>
        <v>3180.5</v>
      </c>
      <c r="K460" s="191">
        <f t="shared" si="6"/>
        <v>25454</v>
      </c>
      <c r="L460" s="191">
        <f t="shared" si="6"/>
        <v>0</v>
      </c>
      <c r="M460" s="191">
        <f t="shared" si="6"/>
        <v>0</v>
      </c>
      <c r="N460" s="191">
        <f t="shared" si="6"/>
        <v>117991</v>
      </c>
      <c r="O460" s="191">
        <f t="shared" si="6"/>
        <v>0</v>
      </c>
      <c r="P460" s="191">
        <f t="shared" si="6"/>
        <v>436141.31</v>
      </c>
      <c r="Q460" s="191">
        <f t="shared" si="6"/>
        <v>480</v>
      </c>
      <c r="R460" s="191">
        <f t="shared" si="6"/>
        <v>14801</v>
      </c>
      <c r="S460" s="191">
        <f t="shared" si="6"/>
        <v>101938</v>
      </c>
      <c r="T460" s="191">
        <f t="shared" si="6"/>
        <v>9393.25</v>
      </c>
      <c r="U460" s="191">
        <f t="shared" si="6"/>
        <v>14283</v>
      </c>
      <c r="V460" s="191">
        <f t="shared" si="6"/>
        <v>0</v>
      </c>
      <c r="W460" s="191">
        <f t="shared" si="6"/>
        <v>0</v>
      </c>
      <c r="X460" s="191">
        <f t="shared" si="6"/>
        <v>886905.44</v>
      </c>
      <c r="Y460" s="191">
        <f t="shared" si="6"/>
        <v>5450.5</v>
      </c>
      <c r="Z460" s="191">
        <f t="shared" si="6"/>
        <v>12395</v>
      </c>
      <c r="AA460" s="191">
        <f t="shared" si="6"/>
        <v>214529.68</v>
      </c>
      <c r="AB460" s="191">
        <f t="shared" si="6"/>
        <v>3325</v>
      </c>
      <c r="AC460" s="191">
        <f t="shared" si="6"/>
        <v>2563</v>
      </c>
      <c r="AD460" s="191">
        <f t="shared" si="6"/>
        <v>43300</v>
      </c>
      <c r="AE460" s="191">
        <f t="shared" si="6"/>
        <v>13686</v>
      </c>
      <c r="AF460" s="191">
        <f t="shared" si="6"/>
        <v>17913.5</v>
      </c>
      <c r="AG460" s="191">
        <f t="shared" si="6"/>
        <v>40745</v>
      </c>
      <c r="AH460" s="191">
        <f t="shared" si="6"/>
        <v>1620</v>
      </c>
      <c r="AI460" s="191">
        <f t="shared" si="6"/>
        <v>14043</v>
      </c>
      <c r="AJ460" s="191">
        <f t="shared" si="6"/>
        <v>11682</v>
      </c>
      <c r="AK460" s="191">
        <f t="shared" si="6"/>
        <v>88856</v>
      </c>
      <c r="AL460" s="191">
        <f t="shared" si="6"/>
        <v>2333952.3199999998</v>
      </c>
      <c r="AM460" s="191">
        <f t="shared" si="6"/>
        <v>0</v>
      </c>
      <c r="AN460" s="191">
        <f t="shared" si="6"/>
        <v>0</v>
      </c>
      <c r="AO460" s="191">
        <f t="shared" si="6"/>
        <v>0</v>
      </c>
      <c r="AP460" s="191">
        <f t="shared" si="6"/>
        <v>94782</v>
      </c>
      <c r="AQ460" s="191">
        <f t="shared" si="6"/>
        <v>8588</v>
      </c>
      <c r="AR460" s="191">
        <f t="shared" si="6"/>
        <v>0</v>
      </c>
      <c r="AS460" s="191">
        <f t="shared" si="6"/>
        <v>285987</v>
      </c>
      <c r="AT460" s="191">
        <f t="shared" si="6"/>
        <v>8511</v>
      </c>
      <c r="AU460" s="191">
        <f t="shared" si="6"/>
        <v>0</v>
      </c>
      <c r="AV460" s="191">
        <f t="shared" si="6"/>
        <v>39484</v>
      </c>
      <c r="AW460" s="191">
        <f t="shared" si="6"/>
        <v>0</v>
      </c>
      <c r="AX460" s="191">
        <f t="shared" si="6"/>
        <v>7358</v>
      </c>
      <c r="AY460" s="191">
        <f t="shared" si="6"/>
        <v>10370.25</v>
      </c>
      <c r="AZ460" s="191">
        <f t="shared" si="6"/>
        <v>0</v>
      </c>
      <c r="BA460" s="191">
        <f t="shared" si="6"/>
        <v>0</v>
      </c>
      <c r="BB460" s="191">
        <f t="shared" si="6"/>
        <v>588488.25</v>
      </c>
      <c r="BC460" s="191">
        <f t="shared" si="6"/>
        <v>26906.31</v>
      </c>
      <c r="BD460" s="191">
        <f t="shared" si="6"/>
        <v>3450604.6</v>
      </c>
      <c r="BE460" s="191">
        <f t="shared" si="6"/>
        <v>180995.5</v>
      </c>
      <c r="BF460" s="191">
        <f t="shared" si="6"/>
        <v>0</v>
      </c>
      <c r="BG460" s="191">
        <f t="shared" si="6"/>
        <v>9649.25</v>
      </c>
      <c r="BH460" s="191">
        <f t="shared" si="6"/>
        <v>885280</v>
      </c>
      <c r="BI460" s="191">
        <f t="shared" si="6"/>
        <v>0</v>
      </c>
      <c r="BJ460" s="191">
        <f t="shared" si="6"/>
        <v>0</v>
      </c>
      <c r="BK460" s="191">
        <f t="shared" si="6"/>
        <v>0</v>
      </c>
      <c r="BL460" s="191">
        <f t="shared" si="6"/>
        <v>10031</v>
      </c>
      <c r="BM460" s="191">
        <f t="shared" si="6"/>
        <v>312784</v>
      </c>
      <c r="BN460" s="191">
        <f t="shared" si="6"/>
        <v>12264.5</v>
      </c>
      <c r="BO460" s="191">
        <f t="shared" si="6"/>
        <v>2704</v>
      </c>
      <c r="BP460" s="191">
        <f t="shared" si="6"/>
        <v>26826.5</v>
      </c>
      <c r="BQ460" s="191">
        <f t="shared" si="6"/>
        <v>9430.1</v>
      </c>
      <c r="BR460" s="191">
        <f t="shared" si="5"/>
        <v>0</v>
      </c>
      <c r="BS460" s="191">
        <f t="shared" si="5"/>
        <v>4768644.6500000004</v>
      </c>
      <c r="BT460" s="191">
        <f t="shared" si="5"/>
        <v>18077</v>
      </c>
      <c r="BU460" s="191">
        <f t="shared" si="5"/>
        <v>10424.280000000001</v>
      </c>
      <c r="BV460" s="191">
        <f t="shared" si="5"/>
        <v>204329</v>
      </c>
      <c r="BW460" s="191">
        <f t="shared" si="5"/>
        <v>0</v>
      </c>
      <c r="BX460" s="191">
        <f t="shared" si="5"/>
        <v>4692</v>
      </c>
      <c r="BY460" s="191">
        <f t="shared" si="5"/>
        <v>17983.25</v>
      </c>
      <c r="BZ460" s="191">
        <f t="shared" si="5"/>
        <v>13512</v>
      </c>
      <c r="CA460" s="191">
        <f t="shared" si="5"/>
        <v>0</v>
      </c>
      <c r="CB460" s="191">
        <f t="shared" si="5"/>
        <v>3575</v>
      </c>
      <c r="CC460" s="191">
        <f t="shared" si="5"/>
        <v>32420</v>
      </c>
      <c r="CD460" s="191">
        <f t="shared" si="5"/>
        <v>51664</v>
      </c>
      <c r="CE460" s="191">
        <f t="shared" si="5"/>
        <v>0</v>
      </c>
      <c r="CF460" s="191">
        <f t="shared" si="5"/>
        <v>101598</v>
      </c>
      <c r="CG460" s="191">
        <f t="shared" si="5"/>
        <v>0</v>
      </c>
      <c r="CH460" s="191">
        <f t="shared" si="5"/>
        <v>0</v>
      </c>
      <c r="CI460" s="191">
        <f t="shared" si="5"/>
        <v>0</v>
      </c>
      <c r="CJ460" s="191">
        <f t="shared" si="5"/>
        <v>0</v>
      </c>
      <c r="CK460" s="191">
        <f t="shared" si="5"/>
        <v>18857.5</v>
      </c>
      <c r="CL460" s="191">
        <f t="shared" si="5"/>
        <v>0</v>
      </c>
      <c r="CM460" s="191">
        <f t="shared" si="5"/>
        <v>0</v>
      </c>
    </row>
    <row r="461" spans="1:91" s="117" customFormat="1" ht="25.95" customHeight="1">
      <c r="B461" s="117">
        <v>9</v>
      </c>
      <c r="C461" s="188">
        <v>9</v>
      </c>
      <c r="D461" s="191">
        <f t="shared" si="3"/>
        <v>6551829.5499999998</v>
      </c>
      <c r="E461" s="191">
        <f t="shared" si="3"/>
        <v>472675.06</v>
      </c>
      <c r="F461" s="191">
        <f t="shared" si="6"/>
        <v>263120.83</v>
      </c>
      <c r="G461" s="191">
        <f t="shared" si="6"/>
        <v>397895.95</v>
      </c>
      <c r="H461" s="191">
        <f t="shared" si="6"/>
        <v>164554.26</v>
      </c>
      <c r="I461" s="191">
        <f t="shared" si="6"/>
        <v>890708.11</v>
      </c>
      <c r="J461" s="191">
        <f t="shared" si="6"/>
        <v>413748.29000000004</v>
      </c>
      <c r="K461" s="191">
        <f t="shared" si="6"/>
        <v>1402151.4100000001</v>
      </c>
      <c r="L461" s="191">
        <f t="shared" si="6"/>
        <v>359923.73</v>
      </c>
      <c r="M461" s="191">
        <f t="shared" si="6"/>
        <v>316520.94999999995</v>
      </c>
      <c r="N461" s="191">
        <f t="shared" si="6"/>
        <v>1847404.26</v>
      </c>
      <c r="O461" s="191">
        <f t="shared" si="6"/>
        <v>183999.96999999997</v>
      </c>
      <c r="P461" s="191">
        <f t="shared" si="6"/>
        <v>6128521.120000001</v>
      </c>
      <c r="Q461" s="191">
        <f t="shared" si="6"/>
        <v>626917.16</v>
      </c>
      <c r="R461" s="191">
        <f t="shared" si="6"/>
        <v>719709.73</v>
      </c>
      <c r="S461" s="191">
        <f t="shared" si="6"/>
        <v>1653084.55</v>
      </c>
      <c r="T461" s="191">
        <f t="shared" si="6"/>
        <v>350426.24</v>
      </c>
      <c r="U461" s="191">
        <f t="shared" si="6"/>
        <v>589302.68999999994</v>
      </c>
      <c r="V461" s="191">
        <f t="shared" si="6"/>
        <v>649225.94999999995</v>
      </c>
      <c r="W461" s="191">
        <f t="shared" si="6"/>
        <v>185569.65000000002</v>
      </c>
      <c r="X461" s="191">
        <f t="shared" si="6"/>
        <v>9680501.1400000006</v>
      </c>
      <c r="Y461" s="191">
        <f t="shared" si="6"/>
        <v>329091.01</v>
      </c>
      <c r="Z461" s="191">
        <f t="shared" si="6"/>
        <v>594421.75</v>
      </c>
      <c r="AA461" s="191">
        <f t="shared" si="6"/>
        <v>445985.84</v>
      </c>
      <c r="AB461" s="191">
        <f t="shared" si="6"/>
        <v>195597.28</v>
      </c>
      <c r="AC461" s="191">
        <f t="shared" si="6"/>
        <v>479957.8</v>
      </c>
      <c r="AD461" s="191">
        <f t="shared" si="6"/>
        <v>325720.73</v>
      </c>
      <c r="AE461" s="191">
        <f t="shared" si="6"/>
        <v>1417015.54</v>
      </c>
      <c r="AF461" s="191">
        <f t="shared" si="6"/>
        <v>289242.47000000003</v>
      </c>
      <c r="AG461" s="191">
        <f t="shared" si="6"/>
        <v>517265.99</v>
      </c>
      <c r="AH461" s="191">
        <f t="shared" si="6"/>
        <v>290077.5</v>
      </c>
      <c r="AI461" s="191">
        <f t="shared" si="6"/>
        <v>531887.75</v>
      </c>
      <c r="AJ461" s="191">
        <f t="shared" si="6"/>
        <v>341302.91999999993</v>
      </c>
      <c r="AK461" s="191">
        <f t="shared" si="6"/>
        <v>661533.62</v>
      </c>
      <c r="AL461" s="191">
        <f t="shared" si="6"/>
        <v>26756100.349999998</v>
      </c>
      <c r="AM461" s="191">
        <f t="shared" si="6"/>
        <v>382950.23</v>
      </c>
      <c r="AN461" s="191">
        <f t="shared" si="6"/>
        <v>1046959.71</v>
      </c>
      <c r="AO461" s="191">
        <f t="shared" si="6"/>
        <v>2029567.73</v>
      </c>
      <c r="AP461" s="191">
        <f t="shared" si="6"/>
        <v>2007485.71</v>
      </c>
      <c r="AQ461" s="191">
        <f t="shared" si="6"/>
        <v>400832.59</v>
      </c>
      <c r="AR461" s="191">
        <f t="shared" si="6"/>
        <v>494799.71</v>
      </c>
      <c r="AS461" s="191">
        <f t="shared" si="6"/>
        <v>4144039.25</v>
      </c>
      <c r="AT461" s="191">
        <f t="shared" si="6"/>
        <v>964947.55999999994</v>
      </c>
      <c r="AU461" s="191">
        <f t="shared" si="6"/>
        <v>2118598.25</v>
      </c>
      <c r="AV461" s="191">
        <f t="shared" si="6"/>
        <v>1532676.6799999997</v>
      </c>
      <c r="AW461" s="191">
        <f t="shared" si="6"/>
        <v>535869.89</v>
      </c>
      <c r="AX461" s="191">
        <f t="shared" si="6"/>
        <v>234964.84999999998</v>
      </c>
      <c r="AY461" s="191">
        <f t="shared" si="6"/>
        <v>759770.29</v>
      </c>
      <c r="AZ461" s="191">
        <f t="shared" si="6"/>
        <v>301034.3</v>
      </c>
      <c r="BA461" s="191">
        <f t="shared" si="6"/>
        <v>406194.31</v>
      </c>
      <c r="BB461" s="191">
        <f t="shared" si="6"/>
        <v>4201173.53</v>
      </c>
      <c r="BC461" s="191">
        <f t="shared" si="6"/>
        <v>250504.58999999997</v>
      </c>
      <c r="BD461" s="191">
        <f t="shared" si="6"/>
        <v>11427870.66</v>
      </c>
      <c r="BE461" s="191">
        <f t="shared" si="6"/>
        <v>1104108.4100000001</v>
      </c>
      <c r="BF461" s="191">
        <f t="shared" si="6"/>
        <v>285425.19999999995</v>
      </c>
      <c r="BG461" s="191">
        <f t="shared" si="6"/>
        <v>598144.37</v>
      </c>
      <c r="BH461" s="191">
        <f t="shared" si="6"/>
        <v>5253060.91</v>
      </c>
      <c r="BI461" s="191">
        <f t="shared" si="6"/>
        <v>81285.459999999992</v>
      </c>
      <c r="BJ461" s="191">
        <f t="shared" si="6"/>
        <v>97220.96</v>
      </c>
      <c r="BK461" s="191">
        <f t="shared" si="6"/>
        <v>275219.61000000004</v>
      </c>
      <c r="BL461" s="191">
        <f t="shared" si="6"/>
        <v>367875.69</v>
      </c>
      <c r="BM461" s="191">
        <f t="shared" si="6"/>
        <v>4997713.8500000015</v>
      </c>
      <c r="BN461" s="191">
        <f t="shared" si="6"/>
        <v>574248.86</v>
      </c>
      <c r="BO461" s="191">
        <f t="shared" si="6"/>
        <v>527245.53</v>
      </c>
      <c r="BP461" s="191">
        <f t="shared" si="6"/>
        <v>659760.74</v>
      </c>
      <c r="BQ461" s="191">
        <f t="shared" si="6"/>
        <v>425982.51</v>
      </c>
      <c r="BR461" s="191">
        <f t="shared" si="5"/>
        <v>481546.17</v>
      </c>
      <c r="BS461" s="191">
        <f t="shared" si="5"/>
        <v>30127232.629999999</v>
      </c>
      <c r="BT461" s="191">
        <f t="shared" si="5"/>
        <v>377581.46</v>
      </c>
      <c r="BU461" s="191">
        <f t="shared" si="5"/>
        <v>456540.53</v>
      </c>
      <c r="BV461" s="191">
        <f t="shared" si="5"/>
        <v>3945866.67</v>
      </c>
      <c r="BW461" s="191">
        <f t="shared" si="5"/>
        <v>884240.83</v>
      </c>
      <c r="BX461" s="191">
        <f t="shared" si="5"/>
        <v>345340.15</v>
      </c>
      <c r="BY461" s="191">
        <f t="shared" si="5"/>
        <v>1432182.6800000002</v>
      </c>
      <c r="BZ461" s="191">
        <f t="shared" si="5"/>
        <v>372958.12000000005</v>
      </c>
      <c r="CA461" s="191">
        <f t="shared" si="5"/>
        <v>280766.75999999995</v>
      </c>
      <c r="CB461" s="191">
        <f t="shared" si="5"/>
        <v>514709.61</v>
      </c>
      <c r="CC461" s="191">
        <f t="shared" si="5"/>
        <v>1562876.9500000002</v>
      </c>
      <c r="CD461" s="191">
        <f t="shared" si="5"/>
        <v>1493281.3699999999</v>
      </c>
      <c r="CE461" s="191">
        <f t="shared" si="5"/>
        <v>351222.32</v>
      </c>
      <c r="CF461" s="191">
        <f t="shared" si="5"/>
        <v>981811.48</v>
      </c>
      <c r="CG461" s="191">
        <f t="shared" si="5"/>
        <v>465934.87</v>
      </c>
      <c r="CH461" s="191">
        <f t="shared" si="5"/>
        <v>195476.65</v>
      </c>
      <c r="CI461" s="191">
        <f t="shared" si="5"/>
        <v>146867.6</v>
      </c>
      <c r="CJ461" s="191">
        <f t="shared" si="5"/>
        <v>284720.02</v>
      </c>
      <c r="CK461" s="191">
        <f t="shared" si="5"/>
        <v>1888596.88</v>
      </c>
      <c r="CL461" s="191">
        <f t="shared" si="5"/>
        <v>174399.96999999997</v>
      </c>
      <c r="CM461" s="191">
        <f t="shared" si="5"/>
        <v>423179.61</v>
      </c>
    </row>
    <row r="462" spans="1:91" s="117" customFormat="1" ht="25.95" customHeight="1">
      <c r="B462" s="117">
        <v>10</v>
      </c>
      <c r="C462" s="188">
        <v>10</v>
      </c>
      <c r="D462" s="191">
        <f t="shared" si="3"/>
        <v>114323.62999999999</v>
      </c>
      <c r="E462" s="191">
        <f t="shared" si="3"/>
        <v>2220</v>
      </c>
      <c r="F462" s="191">
        <f t="shared" si="6"/>
        <v>107548</v>
      </c>
      <c r="G462" s="191">
        <f t="shared" si="6"/>
        <v>13787.199999999997</v>
      </c>
      <c r="H462" s="191">
        <f t="shared" si="6"/>
        <v>9780</v>
      </c>
      <c r="I462" s="191">
        <f t="shared" si="6"/>
        <v>23050</v>
      </c>
      <c r="J462" s="191">
        <f t="shared" si="6"/>
        <v>5656</v>
      </c>
      <c r="K462" s="191">
        <f t="shared" si="6"/>
        <v>70577.8</v>
      </c>
      <c r="L462" s="191">
        <f t="shared" si="6"/>
        <v>14457.98</v>
      </c>
      <c r="M462" s="191">
        <f t="shared" si="6"/>
        <v>8857</v>
      </c>
      <c r="N462" s="191">
        <f t="shared" si="6"/>
        <v>154369</v>
      </c>
      <c r="O462" s="191">
        <f t="shared" si="6"/>
        <v>5964.25</v>
      </c>
      <c r="P462" s="191">
        <f t="shared" si="6"/>
        <v>59469.259999999995</v>
      </c>
      <c r="Q462" s="191">
        <f t="shared" si="6"/>
        <v>12866.100000000002</v>
      </c>
      <c r="R462" s="191">
        <f t="shared" si="6"/>
        <v>3756</v>
      </c>
      <c r="S462" s="191">
        <f t="shared" si="6"/>
        <v>7214</v>
      </c>
      <c r="T462" s="191">
        <f t="shared" si="6"/>
        <v>12026</v>
      </c>
      <c r="U462" s="191">
        <f t="shared" si="6"/>
        <v>0</v>
      </c>
      <c r="V462" s="191">
        <f t="shared" si="6"/>
        <v>12312</v>
      </c>
      <c r="W462" s="191">
        <f t="shared" si="6"/>
        <v>0</v>
      </c>
      <c r="X462" s="191">
        <f t="shared" si="6"/>
        <v>388455.03</v>
      </c>
      <c r="Y462" s="191">
        <f t="shared" si="6"/>
        <v>5684</v>
      </c>
      <c r="Z462" s="191">
        <f t="shared" si="6"/>
        <v>8484</v>
      </c>
      <c r="AA462" s="191">
        <f t="shared" si="6"/>
        <v>43827</v>
      </c>
      <c r="AB462" s="191">
        <f t="shared" si="6"/>
        <v>500</v>
      </c>
      <c r="AC462" s="191">
        <f t="shared" si="6"/>
        <v>8945</v>
      </c>
      <c r="AD462" s="191">
        <f t="shared" si="6"/>
        <v>4934</v>
      </c>
      <c r="AE462" s="191">
        <f t="shared" si="6"/>
        <v>76372</v>
      </c>
      <c r="AF462" s="191">
        <f t="shared" si="6"/>
        <v>6020</v>
      </c>
      <c r="AG462" s="191">
        <f t="shared" si="6"/>
        <v>1711</v>
      </c>
      <c r="AH462" s="191">
        <f t="shared" si="6"/>
        <v>14027.76</v>
      </c>
      <c r="AI462" s="191">
        <f t="shared" si="6"/>
        <v>15449</v>
      </c>
      <c r="AJ462" s="191">
        <f t="shared" si="6"/>
        <v>16422</v>
      </c>
      <c r="AK462" s="191">
        <f t="shared" si="6"/>
        <v>816</v>
      </c>
      <c r="AL462" s="191">
        <f t="shared" si="6"/>
        <v>37324.81</v>
      </c>
      <c r="AM462" s="191">
        <f t="shared" si="6"/>
        <v>1761</v>
      </c>
      <c r="AN462" s="191">
        <f t="shared" si="6"/>
        <v>2890</v>
      </c>
      <c r="AO462" s="191">
        <f t="shared" si="6"/>
        <v>1557</v>
      </c>
      <c r="AP462" s="191">
        <f t="shared" si="6"/>
        <v>23243.129999999997</v>
      </c>
      <c r="AQ462" s="191">
        <f t="shared" si="6"/>
        <v>3486</v>
      </c>
      <c r="AR462" s="191">
        <f t="shared" si="6"/>
        <v>4918</v>
      </c>
      <c r="AS462" s="191">
        <f t="shared" si="6"/>
        <v>17801.419999999998</v>
      </c>
      <c r="AT462" s="191">
        <f t="shared" si="6"/>
        <v>836</v>
      </c>
      <c r="AU462" s="191">
        <f t="shared" si="6"/>
        <v>16600.899999999998</v>
      </c>
      <c r="AV462" s="191">
        <f t="shared" si="6"/>
        <v>7610</v>
      </c>
      <c r="AW462" s="191">
        <f t="shared" si="6"/>
        <v>1289</v>
      </c>
      <c r="AX462" s="191">
        <f t="shared" si="6"/>
        <v>725</v>
      </c>
      <c r="AY462" s="191">
        <f t="shared" si="6"/>
        <v>0</v>
      </c>
      <c r="AZ462" s="191">
        <f t="shared" si="6"/>
        <v>4995</v>
      </c>
      <c r="BA462" s="191">
        <f t="shared" si="6"/>
        <v>2030</v>
      </c>
      <c r="BB462" s="191">
        <f t="shared" si="6"/>
        <v>69379.75</v>
      </c>
      <c r="BC462" s="191">
        <f t="shared" si="6"/>
        <v>3500</v>
      </c>
      <c r="BD462" s="191">
        <f t="shared" si="6"/>
        <v>298322.05</v>
      </c>
      <c r="BE462" s="191">
        <f t="shared" si="6"/>
        <v>14297</v>
      </c>
      <c r="BF462" s="191">
        <f t="shared" si="6"/>
        <v>11127.000000000004</v>
      </c>
      <c r="BG462" s="191">
        <f t="shared" si="6"/>
        <v>6722.5400000000009</v>
      </c>
      <c r="BH462" s="191">
        <f t="shared" si="6"/>
        <v>21337.5</v>
      </c>
      <c r="BI462" s="191">
        <f t="shared" si="6"/>
        <v>0</v>
      </c>
      <c r="BJ462" s="191">
        <f t="shared" si="6"/>
        <v>0</v>
      </c>
      <c r="BK462" s="191">
        <f t="shared" si="6"/>
        <v>0</v>
      </c>
      <c r="BL462" s="191">
        <f t="shared" si="6"/>
        <v>21567</v>
      </c>
      <c r="BM462" s="191">
        <f t="shared" si="6"/>
        <v>43848.25</v>
      </c>
      <c r="BN462" s="191">
        <f t="shared" si="6"/>
        <v>12197.5</v>
      </c>
      <c r="BO462" s="191">
        <f t="shared" si="6"/>
        <v>0</v>
      </c>
      <c r="BP462" s="191">
        <f t="shared" si="6"/>
        <v>7574</v>
      </c>
      <c r="BQ462" s="191">
        <f t="shared" si="6"/>
        <v>13912</v>
      </c>
      <c r="BR462" s="191">
        <f t="shared" si="5"/>
        <v>4914</v>
      </c>
      <c r="BS462" s="191">
        <f t="shared" si="5"/>
        <v>240950.68</v>
      </c>
      <c r="BT462" s="191">
        <f t="shared" si="5"/>
        <v>20603</v>
      </c>
      <c r="BU462" s="191">
        <f t="shared" si="5"/>
        <v>1440</v>
      </c>
      <c r="BV462" s="191">
        <f t="shared" si="5"/>
        <v>58610</v>
      </c>
      <c r="BW462" s="191">
        <f t="shared" si="5"/>
        <v>335</v>
      </c>
      <c r="BX462" s="191">
        <f t="shared" si="5"/>
        <v>1928</v>
      </c>
      <c r="BY462" s="191">
        <f t="shared" si="5"/>
        <v>0</v>
      </c>
      <c r="BZ462" s="191">
        <f t="shared" si="5"/>
        <v>0</v>
      </c>
      <c r="CA462" s="191">
        <f t="shared" si="5"/>
        <v>0</v>
      </c>
      <c r="CB462" s="191">
        <f t="shared" si="5"/>
        <v>2080</v>
      </c>
      <c r="CC462" s="191">
        <f t="shared" si="5"/>
        <v>2000</v>
      </c>
      <c r="CD462" s="191">
        <f t="shared" si="5"/>
        <v>11259.75</v>
      </c>
      <c r="CE462" s="191">
        <f t="shared" si="5"/>
        <v>2828</v>
      </c>
      <c r="CF462" s="191">
        <f t="shared" si="5"/>
        <v>28945.5</v>
      </c>
      <c r="CG462" s="191">
        <f t="shared" si="5"/>
        <v>0</v>
      </c>
      <c r="CH462" s="191">
        <f t="shared" si="5"/>
        <v>5303</v>
      </c>
      <c r="CI462" s="191">
        <f t="shared" si="5"/>
        <v>0</v>
      </c>
      <c r="CJ462" s="191">
        <f t="shared" si="5"/>
        <v>0</v>
      </c>
      <c r="CK462" s="191">
        <f t="shared" si="5"/>
        <v>7977</v>
      </c>
      <c r="CL462" s="191">
        <f t="shared" si="5"/>
        <v>0</v>
      </c>
      <c r="CM462" s="191">
        <f t="shared" si="5"/>
        <v>1414</v>
      </c>
    </row>
    <row r="463" spans="1:91" s="117" customFormat="1" ht="25.95" customHeight="1">
      <c r="B463" s="117">
        <v>11</v>
      </c>
      <c r="C463" s="188">
        <v>11</v>
      </c>
      <c r="D463" s="191">
        <f t="shared" si="3"/>
        <v>20990870.75</v>
      </c>
      <c r="E463" s="191">
        <f t="shared" si="3"/>
        <v>366166.6</v>
      </c>
      <c r="F463" s="191">
        <f t="shared" si="6"/>
        <v>637023.5</v>
      </c>
      <c r="G463" s="191">
        <f t="shared" si="6"/>
        <v>1910608</v>
      </c>
      <c r="H463" s="191">
        <f t="shared" si="6"/>
        <v>241986.5</v>
      </c>
      <c r="I463" s="191">
        <f t="shared" si="6"/>
        <v>617646</v>
      </c>
      <c r="J463" s="191">
        <f t="shared" si="6"/>
        <v>734086</v>
      </c>
      <c r="K463" s="191">
        <f t="shared" si="6"/>
        <v>1351881</v>
      </c>
      <c r="L463" s="191">
        <f t="shared" si="6"/>
        <v>758806.75</v>
      </c>
      <c r="M463" s="191">
        <f t="shared" si="6"/>
        <v>579402.94999999995</v>
      </c>
      <c r="N463" s="191">
        <f t="shared" si="6"/>
        <v>7471408</v>
      </c>
      <c r="O463" s="191">
        <f t="shared" si="6"/>
        <v>139535</v>
      </c>
      <c r="P463" s="191">
        <f t="shared" si="6"/>
        <v>11965327.949999999</v>
      </c>
      <c r="Q463" s="191">
        <f t="shared" si="6"/>
        <v>1068600.8700000001</v>
      </c>
      <c r="R463" s="191">
        <f t="shared" si="6"/>
        <v>728128</v>
      </c>
      <c r="S463" s="191">
        <f t="shared" si="6"/>
        <v>2398061.25</v>
      </c>
      <c r="T463" s="191">
        <f t="shared" si="6"/>
        <v>865057.89</v>
      </c>
      <c r="U463" s="191">
        <f t="shared" si="6"/>
        <v>1821032.8599999999</v>
      </c>
      <c r="V463" s="191">
        <f t="shared" si="6"/>
        <v>709376.5</v>
      </c>
      <c r="W463" s="191">
        <f t="shared" si="6"/>
        <v>625372.5</v>
      </c>
      <c r="X463" s="191">
        <f t="shared" si="6"/>
        <v>29208262.859999999</v>
      </c>
      <c r="Y463" s="191">
        <f t="shared" si="6"/>
        <v>686674</v>
      </c>
      <c r="Z463" s="191">
        <f t="shared" si="6"/>
        <v>3083398</v>
      </c>
      <c r="AA463" s="191">
        <f t="shared" si="6"/>
        <v>1641922</v>
      </c>
      <c r="AB463" s="191">
        <f t="shared" si="6"/>
        <v>260999</v>
      </c>
      <c r="AC463" s="191">
        <f t="shared" si="6"/>
        <v>663981</v>
      </c>
      <c r="AD463" s="191">
        <f t="shared" si="6"/>
        <v>2387677</v>
      </c>
      <c r="AE463" s="191">
        <f t="shared" si="6"/>
        <v>3011194</v>
      </c>
      <c r="AF463" s="191">
        <f t="shared" si="6"/>
        <v>383363.75</v>
      </c>
      <c r="AG463" s="191">
        <f t="shared" si="6"/>
        <v>682691.5</v>
      </c>
      <c r="AH463" s="191">
        <f t="shared" si="6"/>
        <v>572940</v>
      </c>
      <c r="AI463" s="191">
        <f t="shared" si="6"/>
        <v>3066466.95</v>
      </c>
      <c r="AJ463" s="191">
        <f t="shared" si="6"/>
        <v>579114</v>
      </c>
      <c r="AK463" s="191">
        <f t="shared" si="6"/>
        <v>820104.5</v>
      </c>
      <c r="AL463" s="191">
        <f t="shared" si="6"/>
        <v>39211164.689999998</v>
      </c>
      <c r="AM463" s="191">
        <f t="shared" si="6"/>
        <v>353757</v>
      </c>
      <c r="AN463" s="191">
        <f t="shared" si="6"/>
        <v>462525.25</v>
      </c>
      <c r="AO463" s="191">
        <f t="shared" si="6"/>
        <v>1101323.31</v>
      </c>
      <c r="AP463" s="191">
        <f t="shared" si="6"/>
        <v>2707084</v>
      </c>
      <c r="AQ463" s="191">
        <f t="shared" si="6"/>
        <v>955441</v>
      </c>
      <c r="AR463" s="191">
        <f t="shared" si="6"/>
        <v>204495</v>
      </c>
      <c r="AS463" s="191">
        <f t="shared" si="6"/>
        <v>9902913.1900000013</v>
      </c>
      <c r="AT463" s="191">
        <f t="shared" si="6"/>
        <v>575956</v>
      </c>
      <c r="AU463" s="191">
        <f t="shared" si="6"/>
        <v>1311802</v>
      </c>
      <c r="AV463" s="191">
        <f t="shared" si="6"/>
        <v>1148836.7</v>
      </c>
      <c r="AW463" s="191">
        <f t="shared" si="6"/>
        <v>674943.25</v>
      </c>
      <c r="AX463" s="191">
        <f t="shared" si="6"/>
        <v>332008.5</v>
      </c>
      <c r="AY463" s="191">
        <f t="shared" si="6"/>
        <v>654340.5</v>
      </c>
      <c r="AZ463" s="191">
        <f t="shared" si="6"/>
        <v>398674.25</v>
      </c>
      <c r="BA463" s="191">
        <f t="shared" si="6"/>
        <v>347712</v>
      </c>
      <c r="BB463" s="191">
        <f t="shared" si="6"/>
        <v>12558599.5</v>
      </c>
      <c r="BC463" s="191">
        <f t="shared" si="6"/>
        <v>471133</v>
      </c>
      <c r="BD463" s="191">
        <f t="shared" si="6"/>
        <v>44574226.93</v>
      </c>
      <c r="BE463" s="191">
        <f t="shared" si="6"/>
        <v>4121030.05</v>
      </c>
      <c r="BF463" s="191">
        <f t="shared" si="6"/>
        <v>817291.25</v>
      </c>
      <c r="BG463" s="191">
        <f t="shared" si="6"/>
        <v>593429.5</v>
      </c>
      <c r="BH463" s="191">
        <f t="shared" si="6"/>
        <v>24227233.93</v>
      </c>
      <c r="BI463" s="191">
        <f t="shared" si="6"/>
        <v>271487</v>
      </c>
      <c r="BJ463" s="191">
        <f t="shared" si="6"/>
        <v>227337</v>
      </c>
      <c r="BK463" s="191">
        <f t="shared" si="6"/>
        <v>753049</v>
      </c>
      <c r="BL463" s="191">
        <f t="shared" si="6"/>
        <v>680023</v>
      </c>
      <c r="BM463" s="191">
        <f t="shared" si="6"/>
        <v>12625478.82</v>
      </c>
      <c r="BN463" s="191">
        <f t="shared" si="6"/>
        <v>1358151.5</v>
      </c>
      <c r="BO463" s="191">
        <f t="shared" si="6"/>
        <v>533809.44999999995</v>
      </c>
      <c r="BP463" s="191">
        <f t="shared" si="6"/>
        <v>1563001</v>
      </c>
      <c r="BQ463" s="191">
        <f t="shared" ref="BQ463:CM466" si="7">SUMIF($A$4:$A$448,$B463,BQ$4:BQ$448)</f>
        <v>607536.32000000007</v>
      </c>
      <c r="BR463" s="191">
        <f t="shared" si="7"/>
        <v>811337.7</v>
      </c>
      <c r="BS463" s="191">
        <f t="shared" si="7"/>
        <v>92762706.200000003</v>
      </c>
      <c r="BT463" s="191">
        <f t="shared" si="7"/>
        <v>670394.5</v>
      </c>
      <c r="BU463" s="191">
        <f t="shared" si="7"/>
        <v>717555.31</v>
      </c>
      <c r="BV463" s="191">
        <f t="shared" si="7"/>
        <v>9089037</v>
      </c>
      <c r="BW463" s="191">
        <f t="shared" si="7"/>
        <v>197223</v>
      </c>
      <c r="BX463" s="191">
        <f t="shared" si="7"/>
        <v>493042.5</v>
      </c>
      <c r="BY463" s="191">
        <f t="shared" si="7"/>
        <v>5083771.25</v>
      </c>
      <c r="BZ463" s="191">
        <f t="shared" si="7"/>
        <v>354420</v>
      </c>
      <c r="CA463" s="191">
        <f t="shared" si="7"/>
        <v>405333.02</v>
      </c>
      <c r="CB463" s="191">
        <f t="shared" si="7"/>
        <v>391256.5</v>
      </c>
      <c r="CC463" s="191">
        <f t="shared" si="7"/>
        <v>961128.2</v>
      </c>
      <c r="CD463" s="191">
        <f t="shared" si="7"/>
        <v>3689189.5</v>
      </c>
      <c r="CE463" s="191">
        <f t="shared" si="7"/>
        <v>1018304.18</v>
      </c>
      <c r="CF463" s="191">
        <f t="shared" si="7"/>
        <v>2717345</v>
      </c>
      <c r="CG463" s="191">
        <f t="shared" si="7"/>
        <v>310804.5</v>
      </c>
      <c r="CH463" s="191">
        <f t="shared" si="7"/>
        <v>482225</v>
      </c>
      <c r="CI463" s="191">
        <f t="shared" si="7"/>
        <v>304228.25</v>
      </c>
      <c r="CJ463" s="191">
        <f t="shared" si="7"/>
        <v>349494</v>
      </c>
      <c r="CK463" s="191">
        <f t="shared" si="7"/>
        <v>4508523</v>
      </c>
      <c r="CL463" s="191">
        <f t="shared" si="7"/>
        <v>271292.09999999998</v>
      </c>
      <c r="CM463" s="191">
        <f t="shared" si="7"/>
        <v>252571.5</v>
      </c>
    </row>
    <row r="464" spans="1:91" s="117" customFormat="1" ht="25.95" customHeight="1">
      <c r="B464" s="117">
        <v>12</v>
      </c>
      <c r="C464" s="188">
        <v>12</v>
      </c>
      <c r="D464" s="191">
        <f t="shared" si="3"/>
        <v>383540</v>
      </c>
      <c r="E464" s="191">
        <f t="shared" si="3"/>
        <v>0</v>
      </c>
      <c r="F464" s="191">
        <f t="shared" ref="F464:BQ467" si="8">SUMIF($A$4:$A$448,$B464,F$4:F$448)</f>
        <v>56607.899999999994</v>
      </c>
      <c r="G464" s="191">
        <f t="shared" si="8"/>
        <v>240174.43</v>
      </c>
      <c r="H464" s="191">
        <f t="shared" si="8"/>
        <v>1600</v>
      </c>
      <c r="I464" s="191">
        <f t="shared" si="8"/>
        <v>0</v>
      </c>
      <c r="J464" s="191">
        <f t="shared" si="8"/>
        <v>0</v>
      </c>
      <c r="K464" s="191">
        <f t="shared" si="8"/>
        <v>120</v>
      </c>
      <c r="L464" s="191">
        <f t="shared" si="8"/>
        <v>1558</v>
      </c>
      <c r="M464" s="191">
        <f t="shared" si="8"/>
        <v>250</v>
      </c>
      <c r="N464" s="191">
        <f t="shared" si="8"/>
        <v>444128.98</v>
      </c>
      <c r="O464" s="191">
        <f t="shared" si="8"/>
        <v>0</v>
      </c>
      <c r="P464" s="191">
        <f t="shared" si="8"/>
        <v>112141.90000000001</v>
      </c>
      <c r="Q464" s="191">
        <f t="shared" si="8"/>
        <v>0</v>
      </c>
      <c r="R464" s="191">
        <f t="shared" si="8"/>
        <v>0</v>
      </c>
      <c r="S464" s="191">
        <f t="shared" si="8"/>
        <v>0</v>
      </c>
      <c r="T464" s="191">
        <f t="shared" si="8"/>
        <v>23064</v>
      </c>
      <c r="U464" s="191">
        <f t="shared" si="8"/>
        <v>0</v>
      </c>
      <c r="V464" s="191">
        <f t="shared" si="8"/>
        <v>0</v>
      </c>
      <c r="W464" s="191">
        <f t="shared" si="8"/>
        <v>34426</v>
      </c>
      <c r="X464" s="191">
        <f t="shared" si="8"/>
        <v>983444.13</v>
      </c>
      <c r="Y464" s="191">
        <f t="shared" si="8"/>
        <v>105035.77000000002</v>
      </c>
      <c r="Z464" s="191">
        <f t="shared" si="8"/>
        <v>116615.5</v>
      </c>
      <c r="AA464" s="191">
        <f t="shared" si="8"/>
        <v>139447.90000000002</v>
      </c>
      <c r="AB464" s="191">
        <f t="shared" si="8"/>
        <v>51181.84</v>
      </c>
      <c r="AC464" s="191">
        <f t="shared" si="8"/>
        <v>26076</v>
      </c>
      <c r="AD464" s="191">
        <f t="shared" si="8"/>
        <v>355802.65</v>
      </c>
      <c r="AE464" s="191">
        <f t="shared" si="8"/>
        <v>22237</v>
      </c>
      <c r="AF464" s="191">
        <f t="shared" si="8"/>
        <v>0</v>
      </c>
      <c r="AG464" s="191">
        <f t="shared" si="8"/>
        <v>0</v>
      </c>
      <c r="AH464" s="191">
        <f t="shared" si="8"/>
        <v>0</v>
      </c>
      <c r="AI464" s="191">
        <f t="shared" si="8"/>
        <v>15288.5</v>
      </c>
      <c r="AJ464" s="191">
        <f t="shared" si="8"/>
        <v>-10155</v>
      </c>
      <c r="AK464" s="191">
        <f t="shared" si="8"/>
        <v>7125</v>
      </c>
      <c r="AL464" s="191">
        <f t="shared" si="8"/>
        <v>313962.68</v>
      </c>
      <c r="AM464" s="191">
        <f t="shared" si="8"/>
        <v>0</v>
      </c>
      <c r="AN464" s="191">
        <f t="shared" si="8"/>
        <v>0</v>
      </c>
      <c r="AO464" s="191">
        <f t="shared" si="8"/>
        <v>0</v>
      </c>
      <c r="AP464" s="191">
        <f t="shared" si="8"/>
        <v>763.29000000000087</v>
      </c>
      <c r="AQ464" s="191">
        <f t="shared" si="8"/>
        <v>0</v>
      </c>
      <c r="AR464" s="191">
        <f t="shared" si="8"/>
        <v>0</v>
      </c>
      <c r="AS464" s="191">
        <f t="shared" si="8"/>
        <v>18016</v>
      </c>
      <c r="AT464" s="191">
        <f t="shared" si="8"/>
        <v>0</v>
      </c>
      <c r="AU464" s="191">
        <f t="shared" si="8"/>
        <v>-450.77</v>
      </c>
      <c r="AV464" s="191">
        <f t="shared" si="8"/>
        <v>0</v>
      </c>
      <c r="AW464" s="191">
        <f t="shared" si="8"/>
        <v>1900.58</v>
      </c>
      <c r="AX464" s="191">
        <f t="shared" si="8"/>
        <v>0</v>
      </c>
      <c r="AY464" s="191">
        <f t="shared" si="8"/>
        <v>0</v>
      </c>
      <c r="AZ464" s="191">
        <f t="shared" si="8"/>
        <v>2158</v>
      </c>
      <c r="BA464" s="191">
        <f t="shared" si="8"/>
        <v>0</v>
      </c>
      <c r="BB464" s="191">
        <f t="shared" si="8"/>
        <v>32664</v>
      </c>
      <c r="BC464" s="191">
        <f t="shared" si="8"/>
        <v>0</v>
      </c>
      <c r="BD464" s="191">
        <f t="shared" si="8"/>
        <v>654608.62</v>
      </c>
      <c r="BE464" s="191">
        <f t="shared" si="8"/>
        <v>222809</v>
      </c>
      <c r="BF464" s="191">
        <f t="shared" si="8"/>
        <v>93969.920000000013</v>
      </c>
      <c r="BG464" s="191">
        <f t="shared" si="8"/>
        <v>90640.079999999987</v>
      </c>
      <c r="BH464" s="191">
        <f t="shared" si="8"/>
        <v>725027.34</v>
      </c>
      <c r="BI464" s="191">
        <f t="shared" si="8"/>
        <v>3507.59</v>
      </c>
      <c r="BJ464" s="191">
        <f t="shared" si="8"/>
        <v>1192</v>
      </c>
      <c r="BK464" s="191">
        <f t="shared" si="8"/>
        <v>0</v>
      </c>
      <c r="BL464" s="191">
        <f t="shared" si="8"/>
        <v>282.5</v>
      </c>
      <c r="BM464" s="191">
        <f t="shared" si="8"/>
        <v>27208</v>
      </c>
      <c r="BN464" s="191">
        <f t="shared" si="8"/>
        <v>1245</v>
      </c>
      <c r="BO464" s="191">
        <f t="shared" si="8"/>
        <v>3969.75</v>
      </c>
      <c r="BP464" s="191">
        <f t="shared" si="8"/>
        <v>1390</v>
      </c>
      <c r="BQ464" s="191">
        <f t="shared" si="8"/>
        <v>4434</v>
      </c>
      <c r="BR464" s="191">
        <f t="shared" si="7"/>
        <v>5808.59</v>
      </c>
      <c r="BS464" s="191">
        <f t="shared" si="7"/>
        <v>764647.64000000013</v>
      </c>
      <c r="BT464" s="191">
        <f t="shared" si="7"/>
        <v>0</v>
      </c>
      <c r="BU464" s="191">
        <f t="shared" si="7"/>
        <v>0</v>
      </c>
      <c r="BV464" s="191">
        <f t="shared" si="7"/>
        <v>3111.8899999999994</v>
      </c>
      <c r="BW464" s="191">
        <f t="shared" si="7"/>
        <v>0</v>
      </c>
      <c r="BX464" s="191">
        <f t="shared" si="7"/>
        <v>0</v>
      </c>
      <c r="BY464" s="191">
        <f t="shared" si="7"/>
        <v>0</v>
      </c>
      <c r="BZ464" s="191">
        <f t="shared" si="7"/>
        <v>0</v>
      </c>
      <c r="CA464" s="191">
        <f t="shared" si="7"/>
        <v>0</v>
      </c>
      <c r="CB464" s="191">
        <f t="shared" si="7"/>
        <v>0</v>
      </c>
      <c r="CC464" s="191">
        <f t="shared" si="7"/>
        <v>0</v>
      </c>
      <c r="CD464" s="191">
        <f t="shared" si="7"/>
        <v>0</v>
      </c>
      <c r="CE464" s="191">
        <f t="shared" si="7"/>
        <v>3972</v>
      </c>
      <c r="CF464" s="191">
        <f t="shared" si="7"/>
        <v>0</v>
      </c>
      <c r="CG464" s="191">
        <f t="shared" si="7"/>
        <v>0</v>
      </c>
      <c r="CH464" s="191">
        <f t="shared" si="7"/>
        <v>0</v>
      </c>
      <c r="CI464" s="191">
        <f t="shared" si="7"/>
        <v>24843.72</v>
      </c>
      <c r="CJ464" s="191">
        <f t="shared" si="7"/>
        <v>950</v>
      </c>
      <c r="CK464" s="191">
        <f t="shared" si="7"/>
        <v>4862</v>
      </c>
      <c r="CL464" s="191">
        <f t="shared" si="7"/>
        <v>0</v>
      </c>
      <c r="CM464" s="191">
        <f t="shared" si="7"/>
        <v>0</v>
      </c>
    </row>
    <row r="465" spans="2:92" s="117" customFormat="1" ht="25.95" customHeight="1">
      <c r="B465" s="117">
        <v>13</v>
      </c>
      <c r="C465" s="188">
        <v>13</v>
      </c>
      <c r="D465" s="191">
        <f t="shared" si="3"/>
        <v>0</v>
      </c>
      <c r="E465" s="191">
        <f t="shared" si="3"/>
        <v>0</v>
      </c>
      <c r="F465" s="191">
        <f t="shared" si="8"/>
        <v>0</v>
      </c>
      <c r="G465" s="191">
        <f t="shared" si="8"/>
        <v>0</v>
      </c>
      <c r="H465" s="191">
        <f t="shared" si="8"/>
        <v>0</v>
      </c>
      <c r="I465" s="191">
        <f t="shared" si="8"/>
        <v>0</v>
      </c>
      <c r="J465" s="191">
        <f t="shared" si="8"/>
        <v>0</v>
      </c>
      <c r="K465" s="191">
        <f t="shared" si="8"/>
        <v>0</v>
      </c>
      <c r="L465" s="191">
        <f t="shared" si="8"/>
        <v>0</v>
      </c>
      <c r="M465" s="191">
        <f t="shared" si="8"/>
        <v>0</v>
      </c>
      <c r="N465" s="191">
        <f t="shared" si="8"/>
        <v>0</v>
      </c>
      <c r="O465" s="191">
        <f t="shared" si="8"/>
        <v>0</v>
      </c>
      <c r="P465" s="191">
        <f t="shared" si="8"/>
        <v>0</v>
      </c>
      <c r="Q465" s="191">
        <f t="shared" si="8"/>
        <v>0</v>
      </c>
      <c r="R465" s="191">
        <f t="shared" si="8"/>
        <v>0</v>
      </c>
      <c r="S465" s="191">
        <f t="shared" si="8"/>
        <v>0</v>
      </c>
      <c r="T465" s="191">
        <f t="shared" si="8"/>
        <v>0</v>
      </c>
      <c r="U465" s="191">
        <f t="shared" si="8"/>
        <v>0</v>
      </c>
      <c r="V465" s="191">
        <f t="shared" si="8"/>
        <v>0</v>
      </c>
      <c r="W465" s="191">
        <f t="shared" si="8"/>
        <v>0</v>
      </c>
      <c r="X465" s="191">
        <f t="shared" si="8"/>
        <v>0</v>
      </c>
      <c r="Y465" s="191">
        <f t="shared" si="8"/>
        <v>0</v>
      </c>
      <c r="Z465" s="191">
        <f t="shared" si="8"/>
        <v>0</v>
      </c>
      <c r="AA465" s="191">
        <f t="shared" si="8"/>
        <v>0</v>
      </c>
      <c r="AB465" s="191">
        <f t="shared" si="8"/>
        <v>0</v>
      </c>
      <c r="AC465" s="191">
        <f t="shared" si="8"/>
        <v>0</v>
      </c>
      <c r="AD465" s="191">
        <f t="shared" si="8"/>
        <v>0</v>
      </c>
      <c r="AE465" s="191">
        <f t="shared" si="8"/>
        <v>0</v>
      </c>
      <c r="AF465" s="191">
        <f t="shared" si="8"/>
        <v>0</v>
      </c>
      <c r="AG465" s="191">
        <f t="shared" si="8"/>
        <v>0</v>
      </c>
      <c r="AH465" s="191">
        <f t="shared" si="8"/>
        <v>0</v>
      </c>
      <c r="AI465" s="191">
        <f t="shared" si="8"/>
        <v>0</v>
      </c>
      <c r="AJ465" s="191">
        <f t="shared" si="8"/>
        <v>0</v>
      </c>
      <c r="AK465" s="191">
        <f t="shared" si="8"/>
        <v>0</v>
      </c>
      <c r="AL465" s="191">
        <f t="shared" si="8"/>
        <v>0</v>
      </c>
      <c r="AM465" s="191">
        <f t="shared" si="8"/>
        <v>0</v>
      </c>
      <c r="AN465" s="191">
        <f t="shared" si="8"/>
        <v>0</v>
      </c>
      <c r="AO465" s="191">
        <f t="shared" si="8"/>
        <v>0</v>
      </c>
      <c r="AP465" s="191">
        <f t="shared" si="8"/>
        <v>0</v>
      </c>
      <c r="AQ465" s="191">
        <f t="shared" si="8"/>
        <v>0</v>
      </c>
      <c r="AR465" s="191">
        <f t="shared" si="8"/>
        <v>0</v>
      </c>
      <c r="AS465" s="191">
        <f t="shared" si="8"/>
        <v>0</v>
      </c>
      <c r="AT465" s="191">
        <f t="shared" si="8"/>
        <v>0</v>
      </c>
      <c r="AU465" s="191">
        <f t="shared" si="8"/>
        <v>0</v>
      </c>
      <c r="AV465" s="191">
        <f t="shared" si="8"/>
        <v>0</v>
      </c>
      <c r="AW465" s="191">
        <f t="shared" si="8"/>
        <v>0</v>
      </c>
      <c r="AX465" s="191">
        <f t="shared" si="8"/>
        <v>0</v>
      </c>
      <c r="AY465" s="191">
        <f t="shared" si="8"/>
        <v>0</v>
      </c>
      <c r="AZ465" s="191">
        <f t="shared" si="8"/>
        <v>0</v>
      </c>
      <c r="BA465" s="191">
        <f t="shared" si="8"/>
        <v>0</v>
      </c>
      <c r="BB465" s="191">
        <f t="shared" si="8"/>
        <v>0</v>
      </c>
      <c r="BC465" s="191">
        <f t="shared" si="8"/>
        <v>0</v>
      </c>
      <c r="BD465" s="191">
        <f t="shared" si="8"/>
        <v>0</v>
      </c>
      <c r="BE465" s="191">
        <f t="shared" si="8"/>
        <v>0</v>
      </c>
      <c r="BF465" s="191">
        <f t="shared" si="8"/>
        <v>0</v>
      </c>
      <c r="BG465" s="191">
        <f t="shared" si="8"/>
        <v>0</v>
      </c>
      <c r="BH465" s="191">
        <f t="shared" si="8"/>
        <v>0</v>
      </c>
      <c r="BI465" s="191">
        <f t="shared" si="8"/>
        <v>0</v>
      </c>
      <c r="BJ465" s="191">
        <f t="shared" si="8"/>
        <v>0</v>
      </c>
      <c r="BK465" s="191">
        <f t="shared" si="8"/>
        <v>0</v>
      </c>
      <c r="BL465" s="191">
        <f t="shared" si="8"/>
        <v>0</v>
      </c>
      <c r="BM465" s="191">
        <f t="shared" si="8"/>
        <v>0</v>
      </c>
      <c r="BN465" s="191">
        <f t="shared" si="8"/>
        <v>0</v>
      </c>
      <c r="BO465" s="191">
        <f t="shared" si="8"/>
        <v>0</v>
      </c>
      <c r="BP465" s="191">
        <f t="shared" si="8"/>
        <v>0</v>
      </c>
      <c r="BQ465" s="191">
        <f t="shared" si="8"/>
        <v>0</v>
      </c>
      <c r="BR465" s="191">
        <f t="shared" si="7"/>
        <v>0</v>
      </c>
      <c r="BS465" s="191">
        <f t="shared" si="7"/>
        <v>0</v>
      </c>
      <c r="BT465" s="191">
        <f t="shared" si="7"/>
        <v>0</v>
      </c>
      <c r="BU465" s="191">
        <f t="shared" si="7"/>
        <v>0</v>
      </c>
      <c r="BV465" s="191">
        <f t="shared" si="7"/>
        <v>0</v>
      </c>
      <c r="BW465" s="191">
        <f t="shared" si="7"/>
        <v>0</v>
      </c>
      <c r="BX465" s="191">
        <f t="shared" si="7"/>
        <v>0</v>
      </c>
      <c r="BY465" s="191">
        <f t="shared" si="7"/>
        <v>0</v>
      </c>
      <c r="BZ465" s="191">
        <f t="shared" si="7"/>
        <v>0</v>
      </c>
      <c r="CA465" s="191">
        <f t="shared" si="7"/>
        <v>0</v>
      </c>
      <c r="CB465" s="191">
        <f t="shared" si="7"/>
        <v>0</v>
      </c>
      <c r="CC465" s="191">
        <f t="shared" si="7"/>
        <v>0</v>
      </c>
      <c r="CD465" s="191">
        <f t="shared" si="7"/>
        <v>0</v>
      </c>
      <c r="CE465" s="191">
        <f t="shared" si="7"/>
        <v>0</v>
      </c>
      <c r="CF465" s="191">
        <f t="shared" si="7"/>
        <v>0</v>
      </c>
      <c r="CG465" s="191">
        <f t="shared" si="7"/>
        <v>0</v>
      </c>
      <c r="CH465" s="191">
        <f t="shared" si="7"/>
        <v>0</v>
      </c>
      <c r="CI465" s="191">
        <f t="shared" si="7"/>
        <v>0</v>
      </c>
      <c r="CJ465" s="191">
        <f t="shared" si="7"/>
        <v>0</v>
      </c>
      <c r="CK465" s="191">
        <f t="shared" si="7"/>
        <v>0</v>
      </c>
      <c r="CL465" s="191">
        <f t="shared" si="7"/>
        <v>0</v>
      </c>
      <c r="CM465" s="191">
        <f t="shared" si="7"/>
        <v>0</v>
      </c>
    </row>
    <row r="466" spans="2:92" s="117" customFormat="1" ht="25.95" customHeight="1">
      <c r="B466" s="117">
        <v>14</v>
      </c>
      <c r="C466" s="188">
        <v>14</v>
      </c>
      <c r="D466" s="191">
        <f t="shared" si="3"/>
        <v>0</v>
      </c>
      <c r="E466" s="191">
        <f t="shared" si="3"/>
        <v>0</v>
      </c>
      <c r="F466" s="191">
        <f t="shared" si="8"/>
        <v>0</v>
      </c>
      <c r="G466" s="191">
        <f t="shared" si="8"/>
        <v>0</v>
      </c>
      <c r="H466" s="191">
        <f t="shared" si="8"/>
        <v>0</v>
      </c>
      <c r="I466" s="191">
        <f t="shared" si="8"/>
        <v>0</v>
      </c>
      <c r="J466" s="191">
        <f t="shared" si="8"/>
        <v>0</v>
      </c>
      <c r="K466" s="191">
        <f t="shared" si="8"/>
        <v>0</v>
      </c>
      <c r="L466" s="191">
        <f t="shared" si="8"/>
        <v>0</v>
      </c>
      <c r="M466" s="191">
        <f t="shared" si="8"/>
        <v>0</v>
      </c>
      <c r="N466" s="191">
        <f t="shared" si="8"/>
        <v>0</v>
      </c>
      <c r="O466" s="191">
        <f t="shared" si="8"/>
        <v>0</v>
      </c>
      <c r="P466" s="191">
        <f t="shared" si="8"/>
        <v>0</v>
      </c>
      <c r="Q466" s="191">
        <f t="shared" si="8"/>
        <v>0</v>
      </c>
      <c r="R466" s="191">
        <f t="shared" si="8"/>
        <v>0</v>
      </c>
      <c r="S466" s="191">
        <f t="shared" si="8"/>
        <v>0</v>
      </c>
      <c r="T466" s="191">
        <f t="shared" si="8"/>
        <v>0</v>
      </c>
      <c r="U466" s="191">
        <f t="shared" si="8"/>
        <v>0</v>
      </c>
      <c r="V466" s="191">
        <f t="shared" si="8"/>
        <v>0</v>
      </c>
      <c r="W466" s="191">
        <f t="shared" si="8"/>
        <v>0</v>
      </c>
      <c r="X466" s="191">
        <f t="shared" si="8"/>
        <v>0</v>
      </c>
      <c r="Y466" s="191">
        <f t="shared" si="8"/>
        <v>0</v>
      </c>
      <c r="Z466" s="191">
        <f t="shared" si="8"/>
        <v>0</v>
      </c>
      <c r="AA466" s="191">
        <f t="shared" si="8"/>
        <v>0</v>
      </c>
      <c r="AB466" s="191">
        <f t="shared" si="8"/>
        <v>5108374</v>
      </c>
      <c r="AC466" s="191">
        <f t="shared" si="8"/>
        <v>0</v>
      </c>
      <c r="AD466" s="191">
        <f t="shared" si="8"/>
        <v>0</v>
      </c>
      <c r="AE466" s="191">
        <f t="shared" si="8"/>
        <v>0</v>
      </c>
      <c r="AF466" s="191">
        <f t="shared" si="8"/>
        <v>0</v>
      </c>
      <c r="AG466" s="191">
        <f t="shared" si="8"/>
        <v>0</v>
      </c>
      <c r="AH466" s="191">
        <f t="shared" si="8"/>
        <v>0</v>
      </c>
      <c r="AI466" s="191">
        <f t="shared" si="8"/>
        <v>0</v>
      </c>
      <c r="AJ466" s="191">
        <f t="shared" si="8"/>
        <v>0</v>
      </c>
      <c r="AK466" s="191">
        <f t="shared" si="8"/>
        <v>0</v>
      </c>
      <c r="AL466" s="191">
        <f t="shared" si="8"/>
        <v>0</v>
      </c>
      <c r="AM466" s="191">
        <f t="shared" si="8"/>
        <v>0</v>
      </c>
      <c r="AN466" s="191">
        <f t="shared" si="8"/>
        <v>0</v>
      </c>
      <c r="AO466" s="191">
        <f t="shared" si="8"/>
        <v>0</v>
      </c>
      <c r="AP466" s="191">
        <f t="shared" si="8"/>
        <v>0</v>
      </c>
      <c r="AQ466" s="191">
        <f t="shared" si="8"/>
        <v>0</v>
      </c>
      <c r="AR466" s="191">
        <f t="shared" si="8"/>
        <v>0</v>
      </c>
      <c r="AS466" s="191">
        <f t="shared" si="8"/>
        <v>0</v>
      </c>
      <c r="AT466" s="191">
        <f t="shared" si="8"/>
        <v>0</v>
      </c>
      <c r="AU466" s="191">
        <f t="shared" si="8"/>
        <v>0</v>
      </c>
      <c r="AV466" s="191">
        <f t="shared" si="8"/>
        <v>0</v>
      </c>
      <c r="AW466" s="191">
        <f t="shared" si="8"/>
        <v>0</v>
      </c>
      <c r="AX466" s="191">
        <f t="shared" si="8"/>
        <v>0</v>
      </c>
      <c r="AY466" s="191">
        <f t="shared" si="8"/>
        <v>0</v>
      </c>
      <c r="AZ466" s="191">
        <f t="shared" si="8"/>
        <v>0</v>
      </c>
      <c r="BA466" s="191">
        <f t="shared" si="8"/>
        <v>0</v>
      </c>
      <c r="BB466" s="191">
        <f t="shared" si="8"/>
        <v>0</v>
      </c>
      <c r="BC466" s="191">
        <f t="shared" si="8"/>
        <v>0</v>
      </c>
      <c r="BD466" s="191">
        <f t="shared" si="8"/>
        <v>0</v>
      </c>
      <c r="BE466" s="191">
        <f t="shared" si="8"/>
        <v>0</v>
      </c>
      <c r="BF466" s="191">
        <f t="shared" si="8"/>
        <v>0</v>
      </c>
      <c r="BG466" s="191">
        <f t="shared" si="8"/>
        <v>0</v>
      </c>
      <c r="BH466" s="191">
        <f t="shared" si="8"/>
        <v>0</v>
      </c>
      <c r="BI466" s="191">
        <f t="shared" si="8"/>
        <v>0</v>
      </c>
      <c r="BJ466" s="191">
        <f t="shared" si="8"/>
        <v>0</v>
      </c>
      <c r="BK466" s="191">
        <f t="shared" si="8"/>
        <v>0</v>
      </c>
      <c r="BL466" s="191">
        <f t="shared" si="8"/>
        <v>0</v>
      </c>
      <c r="BM466" s="191">
        <f t="shared" si="8"/>
        <v>0</v>
      </c>
      <c r="BN466" s="191">
        <f t="shared" si="8"/>
        <v>0</v>
      </c>
      <c r="BO466" s="191">
        <f t="shared" si="8"/>
        <v>0</v>
      </c>
      <c r="BP466" s="191">
        <f t="shared" si="8"/>
        <v>0</v>
      </c>
      <c r="BQ466" s="191">
        <f t="shared" si="8"/>
        <v>0</v>
      </c>
      <c r="BR466" s="191">
        <f t="shared" si="7"/>
        <v>0</v>
      </c>
      <c r="BS466" s="191">
        <f t="shared" si="7"/>
        <v>0</v>
      </c>
      <c r="BT466" s="191">
        <f t="shared" si="7"/>
        <v>0</v>
      </c>
      <c r="BU466" s="191">
        <f t="shared" si="7"/>
        <v>0</v>
      </c>
      <c r="BV466" s="191">
        <f t="shared" si="7"/>
        <v>4389409</v>
      </c>
      <c r="BW466" s="191">
        <f t="shared" si="7"/>
        <v>0</v>
      </c>
      <c r="BX466" s="191">
        <f t="shared" si="7"/>
        <v>0</v>
      </c>
      <c r="BY466" s="191">
        <f t="shared" si="7"/>
        <v>0</v>
      </c>
      <c r="BZ466" s="191">
        <f t="shared" si="7"/>
        <v>0</v>
      </c>
      <c r="CA466" s="191">
        <f t="shared" si="7"/>
        <v>0</v>
      </c>
      <c r="CB466" s="191">
        <f t="shared" si="7"/>
        <v>0</v>
      </c>
      <c r="CC466" s="191">
        <f t="shared" si="7"/>
        <v>0</v>
      </c>
      <c r="CD466" s="191">
        <f t="shared" si="7"/>
        <v>0</v>
      </c>
      <c r="CE466" s="191">
        <f t="shared" si="7"/>
        <v>0</v>
      </c>
      <c r="CF466" s="191">
        <f t="shared" si="7"/>
        <v>0</v>
      </c>
      <c r="CG466" s="191">
        <f t="shared" si="7"/>
        <v>0</v>
      </c>
      <c r="CH466" s="191">
        <f t="shared" si="7"/>
        <v>0</v>
      </c>
      <c r="CI466" s="191">
        <f t="shared" si="7"/>
        <v>0</v>
      </c>
      <c r="CJ466" s="191">
        <f t="shared" si="7"/>
        <v>0</v>
      </c>
      <c r="CK466" s="191">
        <f t="shared" si="7"/>
        <v>0</v>
      </c>
      <c r="CL466" s="191">
        <f t="shared" si="7"/>
        <v>0</v>
      </c>
      <c r="CM466" s="191">
        <f t="shared" si="7"/>
        <v>0</v>
      </c>
      <c r="CN466" s="191"/>
    </row>
    <row r="467" spans="2:92" s="117" customFormat="1" ht="25.95" customHeight="1">
      <c r="B467" s="117">
        <v>15</v>
      </c>
      <c r="C467" s="188">
        <v>15</v>
      </c>
      <c r="D467" s="191">
        <f t="shared" si="3"/>
        <v>6206975</v>
      </c>
      <c r="E467" s="191">
        <f t="shared" si="3"/>
        <v>0</v>
      </c>
      <c r="F467" s="191">
        <f t="shared" si="8"/>
        <v>0</v>
      </c>
      <c r="G467" s="191">
        <f t="shared" si="8"/>
        <v>49985</v>
      </c>
      <c r="H467" s="191">
        <f t="shared" si="8"/>
        <v>939422</v>
      </c>
      <c r="I467" s="191">
        <f t="shared" si="8"/>
        <v>28484.5</v>
      </c>
      <c r="J467" s="191">
        <f t="shared" si="8"/>
        <v>0</v>
      </c>
      <c r="K467" s="191">
        <f t="shared" si="8"/>
        <v>3000</v>
      </c>
      <c r="L467" s="191">
        <f t="shared" si="8"/>
        <v>9590</v>
      </c>
      <c r="M467" s="191">
        <f t="shared" si="8"/>
        <v>11880</v>
      </c>
      <c r="N467" s="191">
        <f t="shared" si="8"/>
        <v>37030</v>
      </c>
      <c r="O467" s="191">
        <f t="shared" si="8"/>
        <v>0</v>
      </c>
      <c r="P467" s="191">
        <f t="shared" si="8"/>
        <v>345323.5</v>
      </c>
      <c r="Q467" s="191">
        <f t="shared" si="8"/>
        <v>0</v>
      </c>
      <c r="R467" s="191">
        <f t="shared" si="8"/>
        <v>6650</v>
      </c>
      <c r="S467" s="191">
        <f t="shared" si="8"/>
        <v>15570</v>
      </c>
      <c r="T467" s="191">
        <f t="shared" si="8"/>
        <v>73940</v>
      </c>
      <c r="U467" s="191">
        <f t="shared" si="8"/>
        <v>332</v>
      </c>
      <c r="V467" s="191">
        <f t="shared" si="8"/>
        <v>0</v>
      </c>
      <c r="W467" s="191">
        <f t="shared" si="8"/>
        <v>0</v>
      </c>
      <c r="X467" s="191">
        <f t="shared" si="8"/>
        <v>2941616</v>
      </c>
      <c r="Y467" s="191">
        <f t="shared" si="8"/>
        <v>48940</v>
      </c>
      <c r="Z467" s="191">
        <f t="shared" si="8"/>
        <v>0</v>
      </c>
      <c r="AA467" s="191">
        <f t="shared" si="8"/>
        <v>0</v>
      </c>
      <c r="AB467" s="191">
        <f t="shared" si="8"/>
        <v>0</v>
      </c>
      <c r="AC467" s="191">
        <f t="shared" si="8"/>
        <v>10450</v>
      </c>
      <c r="AD467" s="191">
        <f t="shared" si="8"/>
        <v>1000</v>
      </c>
      <c r="AE467" s="191">
        <f t="shared" si="8"/>
        <v>2150</v>
      </c>
      <c r="AF467" s="191">
        <f t="shared" si="8"/>
        <v>0</v>
      </c>
      <c r="AG467" s="191">
        <f t="shared" si="8"/>
        <v>47395</v>
      </c>
      <c r="AH467" s="191">
        <f t="shared" si="8"/>
        <v>6569.5</v>
      </c>
      <c r="AI467" s="191">
        <f t="shared" si="8"/>
        <v>6640</v>
      </c>
      <c r="AJ467" s="191">
        <f t="shared" si="8"/>
        <v>0</v>
      </c>
      <c r="AK467" s="191">
        <f t="shared" si="8"/>
        <v>0</v>
      </c>
      <c r="AL467" s="191">
        <f t="shared" si="8"/>
        <v>4386483</v>
      </c>
      <c r="AM467" s="191">
        <f t="shared" si="8"/>
        <v>0</v>
      </c>
      <c r="AN467" s="191">
        <f t="shared" si="8"/>
        <v>0</v>
      </c>
      <c r="AO467" s="191">
        <f t="shared" si="8"/>
        <v>5100707</v>
      </c>
      <c r="AP467" s="191">
        <f t="shared" si="8"/>
        <v>0</v>
      </c>
      <c r="AQ467" s="191">
        <f t="shared" si="8"/>
        <v>0</v>
      </c>
      <c r="AR467" s="191">
        <f t="shared" si="8"/>
        <v>0</v>
      </c>
      <c r="AS467" s="191">
        <f t="shared" si="8"/>
        <v>10039</v>
      </c>
      <c r="AT467" s="191">
        <f t="shared" si="8"/>
        <v>0</v>
      </c>
      <c r="AU467" s="191">
        <f t="shared" si="8"/>
        <v>0</v>
      </c>
      <c r="AV467" s="191">
        <f t="shared" si="8"/>
        <v>13630</v>
      </c>
      <c r="AW467" s="191">
        <f t="shared" si="8"/>
        <v>0</v>
      </c>
      <c r="AX467" s="191">
        <f t="shared" si="8"/>
        <v>0</v>
      </c>
      <c r="AY467" s="191">
        <f t="shared" si="8"/>
        <v>0</v>
      </c>
      <c r="AZ467" s="191">
        <f t="shared" si="8"/>
        <v>0</v>
      </c>
      <c r="BA467" s="191">
        <f t="shared" si="8"/>
        <v>0</v>
      </c>
      <c r="BB467" s="191">
        <f t="shared" si="8"/>
        <v>159005</v>
      </c>
      <c r="BC467" s="191">
        <f t="shared" si="8"/>
        <v>0</v>
      </c>
      <c r="BD467" s="191">
        <f t="shared" si="8"/>
        <v>1031654</v>
      </c>
      <c r="BE467" s="191">
        <f t="shared" si="8"/>
        <v>244006.85</v>
      </c>
      <c r="BF467" s="191">
        <f t="shared" si="8"/>
        <v>0</v>
      </c>
      <c r="BG467" s="191">
        <f t="shared" si="8"/>
        <v>0</v>
      </c>
      <c r="BH467" s="191">
        <f t="shared" si="8"/>
        <v>233600</v>
      </c>
      <c r="BI467" s="191">
        <f t="shared" si="8"/>
        <v>0</v>
      </c>
      <c r="BJ467" s="191">
        <f t="shared" si="8"/>
        <v>0</v>
      </c>
      <c r="BK467" s="191">
        <f t="shared" si="8"/>
        <v>480</v>
      </c>
      <c r="BL467" s="191">
        <f t="shared" si="8"/>
        <v>0</v>
      </c>
      <c r="BM467" s="191">
        <f t="shared" si="8"/>
        <v>1989342.45</v>
      </c>
      <c r="BN467" s="191">
        <f t="shared" si="8"/>
        <v>92805</v>
      </c>
      <c r="BO467" s="191">
        <f t="shared" si="8"/>
        <v>0</v>
      </c>
      <c r="BP467" s="191">
        <f t="shared" si="8"/>
        <v>0</v>
      </c>
      <c r="BQ467" s="191">
        <f t="shared" ref="BQ467:CM470" si="9">SUMIF($A$4:$A$448,$B467,BQ$4:BQ$448)</f>
        <v>25610</v>
      </c>
      <c r="BR467" s="191">
        <f t="shared" si="9"/>
        <v>0</v>
      </c>
      <c r="BS467" s="191">
        <f t="shared" si="9"/>
        <v>1195154</v>
      </c>
      <c r="BT467" s="191">
        <f t="shared" si="9"/>
        <v>0</v>
      </c>
      <c r="BU467" s="191">
        <f t="shared" si="9"/>
        <v>34104.03</v>
      </c>
      <c r="BV467" s="191">
        <f t="shared" si="9"/>
        <v>271800</v>
      </c>
      <c r="BW467" s="191">
        <f t="shared" si="9"/>
        <v>560110</v>
      </c>
      <c r="BX467" s="191">
        <f t="shared" si="9"/>
        <v>0</v>
      </c>
      <c r="BY467" s="191">
        <f t="shared" si="9"/>
        <v>24495</v>
      </c>
      <c r="BZ467" s="191">
        <f t="shared" si="9"/>
        <v>0</v>
      </c>
      <c r="CA467" s="191">
        <f t="shared" si="9"/>
        <v>0</v>
      </c>
      <c r="CB467" s="191">
        <f t="shared" si="9"/>
        <v>0</v>
      </c>
      <c r="CC467" s="191">
        <f t="shared" si="9"/>
        <v>1000</v>
      </c>
      <c r="CD467" s="191">
        <f t="shared" si="9"/>
        <v>0</v>
      </c>
      <c r="CE467" s="191">
        <f t="shared" si="9"/>
        <v>59400</v>
      </c>
      <c r="CF467" s="191">
        <f t="shared" si="9"/>
        <v>22123.14</v>
      </c>
      <c r="CG467" s="191">
        <f t="shared" si="9"/>
        <v>0</v>
      </c>
      <c r="CH467" s="191">
        <f t="shared" si="9"/>
        <v>0</v>
      </c>
      <c r="CI467" s="191">
        <f t="shared" si="9"/>
        <v>0</v>
      </c>
      <c r="CJ467" s="191">
        <f t="shared" si="9"/>
        <v>0</v>
      </c>
      <c r="CK467" s="191">
        <f t="shared" si="9"/>
        <v>5210</v>
      </c>
      <c r="CL467" s="191">
        <f t="shared" si="9"/>
        <v>0</v>
      </c>
      <c r="CM467" s="191">
        <f t="shared" si="9"/>
        <v>0</v>
      </c>
    </row>
    <row r="468" spans="2:92" s="117" customFormat="1" ht="25.95" customHeight="1">
      <c r="B468" s="117">
        <v>16</v>
      </c>
      <c r="C468" s="189">
        <v>16</v>
      </c>
      <c r="D468" s="191">
        <f t="shared" si="3"/>
        <v>82407372.5</v>
      </c>
      <c r="E468" s="191">
        <f t="shared" si="3"/>
        <v>9382000.3599999994</v>
      </c>
      <c r="F468" s="191">
        <f t="shared" ref="F468:BQ471" si="10">SUMIF($A$4:$A$448,$B468,F$4:F$448)</f>
        <v>10089183.550000001</v>
      </c>
      <c r="G468" s="191">
        <f t="shared" si="10"/>
        <v>11142843.1</v>
      </c>
      <c r="H468" s="191">
        <f t="shared" si="10"/>
        <v>9163450.8000000007</v>
      </c>
      <c r="I468" s="191">
        <f t="shared" si="10"/>
        <v>12364744.49</v>
      </c>
      <c r="J468" s="191">
        <f t="shared" si="10"/>
        <v>16605305.27</v>
      </c>
      <c r="K468" s="191">
        <f t="shared" si="10"/>
        <v>16898580.870000001</v>
      </c>
      <c r="L468" s="191">
        <f t="shared" si="10"/>
        <v>10561381.939999999</v>
      </c>
      <c r="M468" s="191">
        <f t="shared" si="10"/>
        <v>11299709.390000001</v>
      </c>
      <c r="N468" s="191">
        <f t="shared" si="10"/>
        <v>22328102.27</v>
      </c>
      <c r="O468" s="191">
        <f t="shared" si="10"/>
        <v>4255665</v>
      </c>
      <c r="P468" s="191">
        <f t="shared" si="10"/>
        <v>41156022.280000001</v>
      </c>
      <c r="Q468" s="191">
        <f t="shared" si="10"/>
        <v>10553583.550000001</v>
      </c>
      <c r="R468" s="191">
        <f t="shared" si="10"/>
        <v>10948130</v>
      </c>
      <c r="S468" s="191">
        <f t="shared" si="10"/>
        <v>17100524.52</v>
      </c>
      <c r="T468" s="191">
        <f t="shared" si="10"/>
        <v>10595640</v>
      </c>
      <c r="U468" s="191">
        <f t="shared" si="10"/>
        <v>9690630.6699999999</v>
      </c>
      <c r="V468" s="191">
        <f t="shared" si="10"/>
        <v>9984480</v>
      </c>
      <c r="W468" s="191">
        <f t="shared" si="10"/>
        <v>6407790</v>
      </c>
      <c r="X468" s="191">
        <f t="shared" si="10"/>
        <v>93666436.599999994</v>
      </c>
      <c r="Y468" s="191">
        <f t="shared" si="10"/>
        <v>7401090</v>
      </c>
      <c r="Z468" s="191">
        <f t="shared" si="10"/>
        <v>11249760</v>
      </c>
      <c r="AA468" s="191">
        <f t="shared" si="10"/>
        <v>9583830</v>
      </c>
      <c r="AB468" s="191">
        <f t="shared" si="10"/>
        <v>6584710</v>
      </c>
      <c r="AC468" s="191">
        <f t="shared" si="10"/>
        <v>7413360</v>
      </c>
      <c r="AD468" s="191">
        <f t="shared" si="10"/>
        <v>9136260</v>
      </c>
      <c r="AE468" s="191">
        <f t="shared" si="10"/>
        <v>24882336.16</v>
      </c>
      <c r="AF468" s="191">
        <f t="shared" si="10"/>
        <v>9739313.5500000007</v>
      </c>
      <c r="AG468" s="191">
        <f t="shared" si="10"/>
        <v>8385772.5599999996</v>
      </c>
      <c r="AH468" s="191">
        <f t="shared" si="10"/>
        <v>9620250</v>
      </c>
      <c r="AI468" s="191">
        <f t="shared" si="10"/>
        <v>16512876.15</v>
      </c>
      <c r="AJ468" s="191">
        <f t="shared" si="10"/>
        <v>8221869.0300000003</v>
      </c>
      <c r="AK468" s="191">
        <f t="shared" si="10"/>
        <v>6623236.7699999996</v>
      </c>
      <c r="AL468" s="191">
        <f t="shared" si="10"/>
        <v>147940939.28</v>
      </c>
      <c r="AM468" s="191">
        <f t="shared" si="10"/>
        <v>10209642.33</v>
      </c>
      <c r="AN468" s="191">
        <f t="shared" si="10"/>
        <v>8740430.6699999999</v>
      </c>
      <c r="AO468" s="191">
        <f t="shared" si="10"/>
        <v>17388515.329999998</v>
      </c>
      <c r="AP468" s="191">
        <f t="shared" si="10"/>
        <v>16644615.189999999</v>
      </c>
      <c r="AQ468" s="191">
        <f t="shared" si="10"/>
        <v>10564936.67</v>
      </c>
      <c r="AR468" s="191">
        <f t="shared" si="10"/>
        <v>5721460</v>
      </c>
      <c r="AS468" s="191">
        <f t="shared" si="10"/>
        <v>30660081.609999999</v>
      </c>
      <c r="AT468" s="191">
        <f t="shared" si="10"/>
        <v>9491902.8100000005</v>
      </c>
      <c r="AU468" s="191">
        <f t="shared" si="10"/>
        <v>14186995.630000001</v>
      </c>
      <c r="AV468" s="191">
        <f t="shared" si="10"/>
        <v>19268139.68</v>
      </c>
      <c r="AW468" s="191">
        <f t="shared" si="10"/>
        <v>9980163.6699999999</v>
      </c>
      <c r="AX468" s="191">
        <f t="shared" si="10"/>
        <v>7291417.8300000001</v>
      </c>
      <c r="AY468" s="191">
        <f t="shared" si="10"/>
        <v>11884340.130000001</v>
      </c>
      <c r="AZ468" s="191">
        <f t="shared" si="10"/>
        <v>9944355.0099999998</v>
      </c>
      <c r="BA468" s="191">
        <f t="shared" si="10"/>
        <v>7626870</v>
      </c>
      <c r="BB468" s="191">
        <f t="shared" si="10"/>
        <v>42925998.68</v>
      </c>
      <c r="BC468" s="191">
        <f t="shared" si="10"/>
        <v>8491895.2699999996</v>
      </c>
      <c r="BD468" s="191">
        <f t="shared" si="10"/>
        <v>83177897.200000003</v>
      </c>
      <c r="BE468" s="191">
        <f t="shared" si="10"/>
        <v>23385569.539999999</v>
      </c>
      <c r="BF468" s="191">
        <f t="shared" si="10"/>
        <v>9236013.8699999992</v>
      </c>
      <c r="BG468" s="191">
        <f t="shared" si="10"/>
        <v>9375570</v>
      </c>
      <c r="BH468" s="191">
        <f t="shared" si="10"/>
        <v>46703191.549999997</v>
      </c>
      <c r="BI468" s="191">
        <f t="shared" si="10"/>
        <v>5913073.5499999998</v>
      </c>
      <c r="BJ468" s="191">
        <f t="shared" si="10"/>
        <v>4737189.03</v>
      </c>
      <c r="BK468" s="191">
        <f t="shared" si="10"/>
        <v>5808111.29</v>
      </c>
      <c r="BL468" s="191">
        <f t="shared" si="10"/>
        <v>5721144.1399999997</v>
      </c>
      <c r="BM468" s="191">
        <f t="shared" si="10"/>
        <v>63344742.810000002</v>
      </c>
      <c r="BN468" s="191">
        <f t="shared" si="10"/>
        <v>15746489.560000001</v>
      </c>
      <c r="BO468" s="191">
        <f t="shared" si="10"/>
        <v>12566911.939999999</v>
      </c>
      <c r="BP468" s="191">
        <f t="shared" si="10"/>
        <v>17552138.329999998</v>
      </c>
      <c r="BQ468" s="191">
        <f t="shared" si="10"/>
        <v>12392289.57</v>
      </c>
      <c r="BR468" s="191">
        <f t="shared" si="9"/>
        <v>8425979.0399999991</v>
      </c>
      <c r="BS468" s="191">
        <f t="shared" si="9"/>
        <v>224970125.69999999</v>
      </c>
      <c r="BT468" s="191">
        <f t="shared" si="9"/>
        <v>12651839.779999999</v>
      </c>
      <c r="BU468" s="191">
        <f t="shared" si="9"/>
        <v>12707520.85</v>
      </c>
      <c r="BV468" s="191">
        <f t="shared" si="9"/>
        <v>41455017.020000003</v>
      </c>
      <c r="BW468" s="191">
        <f t="shared" si="9"/>
        <v>3976860</v>
      </c>
      <c r="BX468" s="191">
        <f t="shared" si="9"/>
        <v>11749359.18</v>
      </c>
      <c r="BY468" s="191">
        <f t="shared" si="9"/>
        <v>25425403.899999999</v>
      </c>
      <c r="BZ468" s="191">
        <f t="shared" si="9"/>
        <v>7808345.4900000002</v>
      </c>
      <c r="CA468" s="191">
        <f t="shared" si="9"/>
        <v>8521164.5199999996</v>
      </c>
      <c r="CB468" s="191">
        <f t="shared" si="9"/>
        <v>10777840</v>
      </c>
      <c r="CC468" s="191">
        <f t="shared" si="9"/>
        <v>13066482.91</v>
      </c>
      <c r="CD468" s="191">
        <f t="shared" si="9"/>
        <v>23808969.25</v>
      </c>
      <c r="CE468" s="191">
        <f t="shared" si="9"/>
        <v>14016914.550000001</v>
      </c>
      <c r="CF468" s="191">
        <f t="shared" si="9"/>
        <v>19688130.050000001</v>
      </c>
      <c r="CG468" s="191">
        <f t="shared" si="9"/>
        <v>6752480</v>
      </c>
      <c r="CH468" s="191">
        <f t="shared" si="9"/>
        <v>8517003.9299999997</v>
      </c>
      <c r="CI468" s="191">
        <f t="shared" si="9"/>
        <v>6451150.5300000003</v>
      </c>
      <c r="CJ468" s="191">
        <f t="shared" si="9"/>
        <v>8140110</v>
      </c>
      <c r="CK468" s="191">
        <f t="shared" si="9"/>
        <v>22063870.809999999</v>
      </c>
      <c r="CL468" s="191">
        <f t="shared" si="9"/>
        <v>5775895.1600000001</v>
      </c>
      <c r="CM468" s="191">
        <f t="shared" si="9"/>
        <v>4677162.9000000004</v>
      </c>
    </row>
    <row r="469" spans="2:92" s="117" customFormat="1" ht="25.95" customHeight="1">
      <c r="B469" s="117">
        <v>17</v>
      </c>
      <c r="C469" s="190">
        <v>17</v>
      </c>
      <c r="D469" s="191">
        <f t="shared" si="3"/>
        <v>9350630.4399999995</v>
      </c>
      <c r="E469" s="191">
        <f t="shared" si="3"/>
        <v>394489.9</v>
      </c>
      <c r="F469" s="191">
        <f t="shared" si="10"/>
        <v>460254.05</v>
      </c>
      <c r="G469" s="191">
        <f t="shared" si="10"/>
        <v>532842.96</v>
      </c>
      <c r="H469" s="191">
        <f t="shared" si="10"/>
        <v>401506.87</v>
      </c>
      <c r="I469" s="191">
        <f t="shared" si="10"/>
        <v>543056.92000000004</v>
      </c>
      <c r="J469" s="191">
        <f t="shared" si="10"/>
        <v>739453.23</v>
      </c>
      <c r="K469" s="191">
        <f t="shared" si="10"/>
        <v>744273.1</v>
      </c>
      <c r="L469" s="191">
        <f t="shared" si="10"/>
        <v>435966.43</v>
      </c>
      <c r="M469" s="191">
        <f t="shared" si="10"/>
        <v>503033.87</v>
      </c>
      <c r="N469" s="191">
        <f t="shared" si="10"/>
        <v>1022273.3400000001</v>
      </c>
      <c r="O469" s="191">
        <f t="shared" si="10"/>
        <v>184924.5</v>
      </c>
      <c r="P469" s="191">
        <f t="shared" si="10"/>
        <v>111064727.22999999</v>
      </c>
      <c r="Q469" s="191">
        <f t="shared" si="10"/>
        <v>442029.24</v>
      </c>
      <c r="R469" s="191">
        <f t="shared" si="10"/>
        <v>440195.7</v>
      </c>
      <c r="S469" s="191">
        <f t="shared" si="10"/>
        <v>753148.14999999991</v>
      </c>
      <c r="T469" s="191">
        <f t="shared" si="10"/>
        <v>465831.75</v>
      </c>
      <c r="U469" s="191">
        <f t="shared" si="10"/>
        <v>391050.30000000005</v>
      </c>
      <c r="V469" s="191">
        <f t="shared" si="10"/>
        <v>421620.75999999995</v>
      </c>
      <c r="W469" s="191">
        <f t="shared" si="10"/>
        <v>252087.18000000002</v>
      </c>
      <c r="X469" s="191">
        <f t="shared" si="10"/>
        <v>13902497.77</v>
      </c>
      <c r="Y469" s="191">
        <f t="shared" si="10"/>
        <v>320190</v>
      </c>
      <c r="Z469" s="191">
        <f t="shared" si="10"/>
        <v>480108.27</v>
      </c>
      <c r="AA469" s="191">
        <f t="shared" si="10"/>
        <v>409293.89999999997</v>
      </c>
      <c r="AB469" s="191">
        <f t="shared" si="10"/>
        <v>260928.15</v>
      </c>
      <c r="AC469" s="191">
        <f t="shared" si="10"/>
        <v>276832.52999999997</v>
      </c>
      <c r="AD469" s="191">
        <f t="shared" si="10"/>
        <v>337469.28</v>
      </c>
      <c r="AE469" s="191">
        <f t="shared" si="10"/>
        <v>938750.3600000001</v>
      </c>
      <c r="AF469" s="191">
        <f t="shared" si="10"/>
        <v>366055.26</v>
      </c>
      <c r="AG469" s="191">
        <f t="shared" si="10"/>
        <v>348763.9</v>
      </c>
      <c r="AH469" s="191">
        <f t="shared" si="10"/>
        <v>436483.77</v>
      </c>
      <c r="AI469" s="191">
        <f t="shared" si="10"/>
        <v>719006.1</v>
      </c>
      <c r="AJ469" s="191">
        <f t="shared" si="10"/>
        <v>323724.22000000003</v>
      </c>
      <c r="AK469" s="191">
        <f t="shared" si="10"/>
        <v>234451.68</v>
      </c>
      <c r="AL469" s="191">
        <f t="shared" si="10"/>
        <v>142689648.19</v>
      </c>
      <c r="AM469" s="191">
        <f t="shared" si="10"/>
        <v>455014.37</v>
      </c>
      <c r="AN469" s="191">
        <f t="shared" si="10"/>
        <v>400122.3</v>
      </c>
      <c r="AO469" s="191">
        <f t="shared" si="10"/>
        <v>733862.0199999999</v>
      </c>
      <c r="AP469" s="191">
        <f t="shared" si="10"/>
        <v>706212.26</v>
      </c>
      <c r="AQ469" s="191">
        <f t="shared" si="10"/>
        <v>456862.99</v>
      </c>
      <c r="AR469" s="191">
        <f t="shared" si="10"/>
        <v>248095.7</v>
      </c>
      <c r="AS469" s="191">
        <f t="shared" si="10"/>
        <v>14542492.210000001</v>
      </c>
      <c r="AT469" s="191">
        <f t="shared" si="10"/>
        <v>402642.38</v>
      </c>
      <c r="AU469" s="191">
        <f t="shared" si="10"/>
        <v>615442.89999999991</v>
      </c>
      <c r="AV469" s="191">
        <f t="shared" si="10"/>
        <v>847979.27</v>
      </c>
      <c r="AW469" s="191">
        <f t="shared" si="10"/>
        <v>390441.5</v>
      </c>
      <c r="AX469" s="191">
        <f t="shared" si="10"/>
        <v>482691.99</v>
      </c>
      <c r="AY469" s="191">
        <f t="shared" si="10"/>
        <v>554808.5</v>
      </c>
      <c r="AZ469" s="191">
        <f t="shared" si="10"/>
        <v>394025.23</v>
      </c>
      <c r="BA469" s="191">
        <f t="shared" si="10"/>
        <v>349575.75</v>
      </c>
      <c r="BB469" s="191">
        <f t="shared" si="10"/>
        <v>6193613.1199999992</v>
      </c>
      <c r="BC469" s="191">
        <f t="shared" si="10"/>
        <v>391654.23</v>
      </c>
      <c r="BD469" s="191">
        <f t="shared" si="10"/>
        <v>18000254.259999998</v>
      </c>
      <c r="BE469" s="191">
        <f t="shared" si="10"/>
        <v>1037827.1100000001</v>
      </c>
      <c r="BF469" s="191">
        <f t="shared" si="10"/>
        <v>359059.52</v>
      </c>
      <c r="BG469" s="191">
        <f t="shared" si="10"/>
        <v>403748.73000000004</v>
      </c>
      <c r="BH469" s="191">
        <f t="shared" si="10"/>
        <v>2255276.41</v>
      </c>
      <c r="BI469" s="191">
        <f t="shared" si="10"/>
        <v>238353.66</v>
      </c>
      <c r="BJ469" s="191">
        <f t="shared" si="10"/>
        <v>198810.36</v>
      </c>
      <c r="BK469" s="191">
        <f t="shared" si="10"/>
        <v>262646.56</v>
      </c>
      <c r="BL469" s="191">
        <f t="shared" si="10"/>
        <v>238973.40000000002</v>
      </c>
      <c r="BM469" s="191">
        <f t="shared" si="10"/>
        <v>7629732.4699999997</v>
      </c>
      <c r="BN469" s="191">
        <f t="shared" si="10"/>
        <v>700760.69000000006</v>
      </c>
      <c r="BO469" s="191">
        <f t="shared" si="10"/>
        <v>540761.87</v>
      </c>
      <c r="BP469" s="191">
        <f t="shared" si="10"/>
        <v>794510.57000000007</v>
      </c>
      <c r="BQ469" s="191">
        <f t="shared" si="10"/>
        <v>519203</v>
      </c>
      <c r="BR469" s="191">
        <f t="shared" si="9"/>
        <v>390705.32</v>
      </c>
      <c r="BS469" s="191">
        <f t="shared" si="9"/>
        <v>29764846.799999997</v>
      </c>
      <c r="BT469" s="191">
        <f t="shared" si="9"/>
        <v>562743.83000000007</v>
      </c>
      <c r="BU469" s="191">
        <f t="shared" si="9"/>
        <v>567789.65</v>
      </c>
      <c r="BV469" s="191">
        <f t="shared" si="9"/>
        <v>7184827.5900000008</v>
      </c>
      <c r="BW469" s="191">
        <f t="shared" si="9"/>
        <v>159861</v>
      </c>
      <c r="BX469" s="191">
        <f t="shared" si="9"/>
        <v>488732.66</v>
      </c>
      <c r="BY469" s="191">
        <f t="shared" si="9"/>
        <v>1139767.78</v>
      </c>
      <c r="BZ469" s="191">
        <f t="shared" si="9"/>
        <v>450987.88</v>
      </c>
      <c r="CA469" s="191">
        <f t="shared" si="9"/>
        <v>378103.73</v>
      </c>
      <c r="CB469" s="191">
        <f t="shared" si="9"/>
        <v>10167508.25</v>
      </c>
      <c r="CC469" s="191">
        <f t="shared" si="9"/>
        <v>607866.87</v>
      </c>
      <c r="CD469" s="191">
        <f t="shared" si="9"/>
        <v>1049787.58</v>
      </c>
      <c r="CE469" s="191">
        <f t="shared" si="9"/>
        <v>615659.24</v>
      </c>
      <c r="CF469" s="191">
        <f t="shared" si="9"/>
        <v>852246.42999999993</v>
      </c>
      <c r="CG469" s="191">
        <f t="shared" si="9"/>
        <v>284775.33</v>
      </c>
      <c r="CH469" s="191">
        <f t="shared" si="9"/>
        <v>317107.28000000003</v>
      </c>
      <c r="CI469" s="191">
        <f t="shared" si="9"/>
        <v>281902.55</v>
      </c>
      <c r="CJ469" s="191">
        <f t="shared" si="9"/>
        <v>340284.11</v>
      </c>
      <c r="CK469" s="191">
        <f t="shared" si="9"/>
        <v>2665752.77</v>
      </c>
      <c r="CL469" s="191">
        <f t="shared" si="9"/>
        <v>246407.58</v>
      </c>
      <c r="CM469" s="191">
        <f t="shared" si="9"/>
        <v>189147.15</v>
      </c>
    </row>
    <row r="470" spans="2:92" s="117" customFormat="1" ht="25.95" customHeight="1">
      <c r="B470" s="117">
        <v>18</v>
      </c>
      <c r="C470" s="188">
        <v>18</v>
      </c>
      <c r="D470" s="191">
        <f t="shared" si="3"/>
        <v>177047491.94999999</v>
      </c>
      <c r="E470" s="191">
        <f t="shared" si="3"/>
        <v>0</v>
      </c>
      <c r="F470" s="191">
        <f t="shared" si="10"/>
        <v>0</v>
      </c>
      <c r="G470" s="191">
        <f t="shared" si="10"/>
        <v>0</v>
      </c>
      <c r="H470" s="191">
        <f t="shared" si="10"/>
        <v>0</v>
      </c>
      <c r="I470" s="191">
        <f t="shared" si="10"/>
        <v>0</v>
      </c>
      <c r="J470" s="191">
        <f t="shared" si="10"/>
        <v>0</v>
      </c>
      <c r="K470" s="191">
        <f t="shared" si="10"/>
        <v>0</v>
      </c>
      <c r="L470" s="191">
        <f t="shared" si="10"/>
        <v>0</v>
      </c>
      <c r="M470" s="191">
        <f t="shared" si="10"/>
        <v>0</v>
      </c>
      <c r="N470" s="191">
        <f t="shared" si="10"/>
        <v>0</v>
      </c>
      <c r="O470" s="191">
        <f t="shared" si="10"/>
        <v>0</v>
      </c>
      <c r="P470" s="191">
        <f t="shared" si="10"/>
        <v>0</v>
      </c>
      <c r="Q470" s="191">
        <f t="shared" si="10"/>
        <v>0</v>
      </c>
      <c r="R470" s="191">
        <f t="shared" si="10"/>
        <v>0</v>
      </c>
      <c r="S470" s="191">
        <f t="shared" si="10"/>
        <v>0</v>
      </c>
      <c r="T470" s="191">
        <f t="shared" si="10"/>
        <v>0</v>
      </c>
      <c r="U470" s="191">
        <f t="shared" si="10"/>
        <v>0</v>
      </c>
      <c r="V470" s="191">
        <f t="shared" si="10"/>
        <v>0</v>
      </c>
      <c r="W470" s="191">
        <f t="shared" si="10"/>
        <v>0</v>
      </c>
      <c r="X470" s="191">
        <f t="shared" si="10"/>
        <v>0</v>
      </c>
      <c r="Y470" s="191">
        <f t="shared" si="10"/>
        <v>0</v>
      </c>
      <c r="Z470" s="191">
        <f t="shared" si="10"/>
        <v>0</v>
      </c>
      <c r="AA470" s="191">
        <f t="shared" si="10"/>
        <v>0</v>
      </c>
      <c r="AB470" s="191">
        <f t="shared" si="10"/>
        <v>0</v>
      </c>
      <c r="AC470" s="191">
        <f t="shared" si="10"/>
        <v>0</v>
      </c>
      <c r="AD470" s="191">
        <f t="shared" si="10"/>
        <v>0</v>
      </c>
      <c r="AE470" s="191">
        <f t="shared" si="10"/>
        <v>0</v>
      </c>
      <c r="AF470" s="191">
        <f t="shared" si="10"/>
        <v>0</v>
      </c>
      <c r="AG470" s="191">
        <f t="shared" si="10"/>
        <v>0</v>
      </c>
      <c r="AH470" s="191">
        <f t="shared" si="10"/>
        <v>0</v>
      </c>
      <c r="AI470" s="191">
        <f t="shared" si="10"/>
        <v>0</v>
      </c>
      <c r="AJ470" s="191">
        <f t="shared" si="10"/>
        <v>0</v>
      </c>
      <c r="AK470" s="191">
        <f t="shared" si="10"/>
        <v>0</v>
      </c>
      <c r="AL470" s="191">
        <f t="shared" si="10"/>
        <v>0</v>
      </c>
      <c r="AM470" s="191">
        <f t="shared" si="10"/>
        <v>0</v>
      </c>
      <c r="AN470" s="191">
        <f t="shared" si="10"/>
        <v>0</v>
      </c>
      <c r="AO470" s="191">
        <f t="shared" si="10"/>
        <v>0</v>
      </c>
      <c r="AP470" s="191">
        <f t="shared" si="10"/>
        <v>0</v>
      </c>
      <c r="AQ470" s="191">
        <f t="shared" si="10"/>
        <v>0</v>
      </c>
      <c r="AR470" s="191">
        <f t="shared" si="10"/>
        <v>0</v>
      </c>
      <c r="AS470" s="191">
        <f t="shared" si="10"/>
        <v>929975</v>
      </c>
      <c r="AT470" s="191">
        <f t="shared" si="10"/>
        <v>0</v>
      </c>
      <c r="AU470" s="191">
        <f t="shared" si="10"/>
        <v>0</v>
      </c>
      <c r="AV470" s="191">
        <f t="shared" si="10"/>
        <v>0</v>
      </c>
      <c r="AW470" s="191">
        <f t="shared" si="10"/>
        <v>0</v>
      </c>
      <c r="AX470" s="191">
        <f t="shared" si="10"/>
        <v>0</v>
      </c>
      <c r="AY470" s="191">
        <f t="shared" si="10"/>
        <v>0</v>
      </c>
      <c r="AZ470" s="191">
        <f t="shared" si="10"/>
        <v>0</v>
      </c>
      <c r="BA470" s="191">
        <f t="shared" si="10"/>
        <v>0</v>
      </c>
      <c r="BB470" s="191">
        <f t="shared" si="10"/>
        <v>0</v>
      </c>
      <c r="BC470" s="191">
        <f t="shared" si="10"/>
        <v>0</v>
      </c>
      <c r="BD470" s="191">
        <f t="shared" si="10"/>
        <v>0</v>
      </c>
      <c r="BE470" s="191">
        <f t="shared" si="10"/>
        <v>0</v>
      </c>
      <c r="BF470" s="191">
        <f t="shared" si="10"/>
        <v>0</v>
      </c>
      <c r="BG470" s="191">
        <f t="shared" si="10"/>
        <v>0</v>
      </c>
      <c r="BH470" s="191">
        <f t="shared" si="10"/>
        <v>0</v>
      </c>
      <c r="BI470" s="191">
        <f t="shared" si="10"/>
        <v>0</v>
      </c>
      <c r="BJ470" s="191">
        <f t="shared" si="10"/>
        <v>0</v>
      </c>
      <c r="BK470" s="191">
        <f t="shared" si="10"/>
        <v>0</v>
      </c>
      <c r="BL470" s="191">
        <f t="shared" si="10"/>
        <v>0</v>
      </c>
      <c r="BM470" s="191">
        <f t="shared" si="10"/>
        <v>109237633.02000001</v>
      </c>
      <c r="BN470" s="191">
        <f t="shared" si="10"/>
        <v>0</v>
      </c>
      <c r="BO470" s="191">
        <f t="shared" si="10"/>
        <v>0</v>
      </c>
      <c r="BP470" s="191">
        <f t="shared" si="10"/>
        <v>0</v>
      </c>
      <c r="BQ470" s="191">
        <f t="shared" si="10"/>
        <v>0</v>
      </c>
      <c r="BR470" s="191">
        <f t="shared" si="9"/>
        <v>0</v>
      </c>
      <c r="BS470" s="191">
        <f t="shared" si="9"/>
        <v>871141</v>
      </c>
      <c r="BT470" s="191">
        <f t="shared" si="9"/>
        <v>0</v>
      </c>
      <c r="BU470" s="191">
        <f t="shared" si="9"/>
        <v>0</v>
      </c>
      <c r="BV470" s="191">
        <f t="shared" si="9"/>
        <v>0</v>
      </c>
      <c r="BW470" s="191">
        <f t="shared" si="9"/>
        <v>0</v>
      </c>
      <c r="BX470" s="191">
        <f t="shared" si="9"/>
        <v>0</v>
      </c>
      <c r="BY470" s="191">
        <f t="shared" si="9"/>
        <v>0</v>
      </c>
      <c r="BZ470" s="191">
        <f t="shared" si="9"/>
        <v>0</v>
      </c>
      <c r="CA470" s="191">
        <f t="shared" si="9"/>
        <v>0</v>
      </c>
      <c r="CB470" s="191">
        <f t="shared" si="9"/>
        <v>0</v>
      </c>
      <c r="CC470" s="191">
        <f t="shared" si="9"/>
        <v>0</v>
      </c>
      <c r="CD470" s="191">
        <f t="shared" si="9"/>
        <v>0</v>
      </c>
      <c r="CE470" s="191">
        <f t="shared" si="9"/>
        <v>0</v>
      </c>
      <c r="CF470" s="191">
        <f t="shared" si="9"/>
        <v>0</v>
      </c>
      <c r="CG470" s="191">
        <f t="shared" si="9"/>
        <v>0</v>
      </c>
      <c r="CH470" s="191">
        <f t="shared" si="9"/>
        <v>0</v>
      </c>
      <c r="CI470" s="191">
        <f t="shared" si="9"/>
        <v>0</v>
      </c>
      <c r="CJ470" s="191">
        <f t="shared" si="9"/>
        <v>0</v>
      </c>
      <c r="CK470" s="191">
        <f t="shared" si="9"/>
        <v>0</v>
      </c>
      <c r="CL470" s="191">
        <f t="shared" si="9"/>
        <v>0</v>
      </c>
      <c r="CM470" s="191">
        <f t="shared" si="9"/>
        <v>0</v>
      </c>
    </row>
    <row r="471" spans="2:92" s="117" customFormat="1" ht="25.95" customHeight="1">
      <c r="B471" s="117">
        <v>19</v>
      </c>
      <c r="C471" s="188">
        <v>19</v>
      </c>
      <c r="D471" s="191">
        <f t="shared" si="3"/>
        <v>6672822.7199999997</v>
      </c>
      <c r="E471" s="191">
        <f t="shared" si="3"/>
        <v>422338.82</v>
      </c>
      <c r="F471" s="191">
        <f t="shared" si="10"/>
        <v>796195.89</v>
      </c>
      <c r="G471" s="191">
        <f t="shared" si="10"/>
        <v>2092610.48</v>
      </c>
      <c r="H471" s="191">
        <f t="shared" si="10"/>
        <v>1321293.25</v>
      </c>
      <c r="I471" s="191">
        <f t="shared" si="10"/>
        <v>2607450.7999999998</v>
      </c>
      <c r="J471" s="191">
        <f t="shared" si="10"/>
        <v>3796784.55</v>
      </c>
      <c r="K471" s="191">
        <f t="shared" si="10"/>
        <v>7319180.1899999995</v>
      </c>
      <c r="L471" s="191">
        <f t="shared" si="10"/>
        <v>2375077.09</v>
      </c>
      <c r="M471" s="191">
        <f t="shared" si="10"/>
        <v>574307.68000000005</v>
      </c>
      <c r="N471" s="191">
        <f t="shared" si="10"/>
        <v>16228587.41</v>
      </c>
      <c r="O471" s="191">
        <f t="shared" si="10"/>
        <v>903053.22</v>
      </c>
      <c r="P471" s="191">
        <f t="shared" si="10"/>
        <v>6232915.2000000011</v>
      </c>
      <c r="Q471" s="191">
        <f t="shared" si="10"/>
        <v>4819124.01</v>
      </c>
      <c r="R471" s="191">
        <f t="shared" si="10"/>
        <v>4264286.68</v>
      </c>
      <c r="S471" s="191">
        <f t="shared" si="10"/>
        <v>3751608.9699999997</v>
      </c>
      <c r="T471" s="191">
        <f t="shared" si="10"/>
        <v>2102800.38</v>
      </c>
      <c r="U471" s="191">
        <f t="shared" si="10"/>
        <v>3697833.05</v>
      </c>
      <c r="V471" s="191">
        <f t="shared" si="10"/>
        <v>2620230.0099999998</v>
      </c>
      <c r="W471" s="191">
        <f t="shared" si="10"/>
        <v>2140509.59</v>
      </c>
      <c r="X471" s="191">
        <f t="shared" si="10"/>
        <v>10868263.219999999</v>
      </c>
      <c r="Y471" s="191">
        <f t="shared" si="10"/>
        <v>12817169.369999999</v>
      </c>
      <c r="Z471" s="191">
        <f t="shared" si="10"/>
        <v>843747.8600000001</v>
      </c>
      <c r="AA471" s="191">
        <f t="shared" si="10"/>
        <v>2200120.16</v>
      </c>
      <c r="AB471" s="191">
        <f t="shared" si="10"/>
        <v>3429585.69</v>
      </c>
      <c r="AC471" s="191">
        <f t="shared" si="10"/>
        <v>1735062</v>
      </c>
      <c r="AD471" s="191">
        <f t="shared" si="10"/>
        <v>782197.92999999993</v>
      </c>
      <c r="AE471" s="191">
        <f t="shared" si="10"/>
        <v>4306925.6099999994</v>
      </c>
      <c r="AF471" s="191">
        <f t="shared" si="10"/>
        <v>4031867.88</v>
      </c>
      <c r="AG471" s="191">
        <f t="shared" si="10"/>
        <v>23265718.539999999</v>
      </c>
      <c r="AH471" s="191">
        <f t="shared" si="10"/>
        <v>1276046.77</v>
      </c>
      <c r="AI471" s="191">
        <f t="shared" si="10"/>
        <v>17193662.590000004</v>
      </c>
      <c r="AJ471" s="191">
        <f t="shared" si="10"/>
        <v>1601592.23</v>
      </c>
      <c r="AK471" s="191">
        <f t="shared" si="10"/>
        <v>1073565.5699999998</v>
      </c>
      <c r="AL471" s="191">
        <f t="shared" si="10"/>
        <v>18920634.780000001</v>
      </c>
      <c r="AM471" s="191">
        <f t="shared" si="10"/>
        <v>7508399.21</v>
      </c>
      <c r="AN471" s="191">
        <f t="shared" si="10"/>
        <v>981951.58</v>
      </c>
      <c r="AO471" s="191">
        <f t="shared" si="10"/>
        <v>5717523.3700000001</v>
      </c>
      <c r="AP471" s="191">
        <f t="shared" si="10"/>
        <v>2636132.29</v>
      </c>
      <c r="AQ471" s="191">
        <f t="shared" si="10"/>
        <v>1971030.6199999999</v>
      </c>
      <c r="AR471" s="191">
        <f t="shared" si="10"/>
        <v>695536</v>
      </c>
      <c r="AS471" s="191">
        <f t="shared" si="10"/>
        <v>4734007.4399999995</v>
      </c>
      <c r="AT471" s="191">
        <f t="shared" si="10"/>
        <v>1224664.0900000001</v>
      </c>
      <c r="AU471" s="191">
        <f t="shared" si="10"/>
        <v>9366466.3399999999</v>
      </c>
      <c r="AV471" s="191">
        <f t="shared" si="10"/>
        <v>5158030</v>
      </c>
      <c r="AW471" s="191">
        <f t="shared" si="10"/>
        <v>7945698.9199999999</v>
      </c>
      <c r="AX471" s="191">
        <f t="shared" si="10"/>
        <v>705061.52</v>
      </c>
      <c r="AY471" s="191">
        <f t="shared" si="10"/>
        <v>1994054.15</v>
      </c>
      <c r="AZ471" s="191">
        <f t="shared" si="10"/>
        <v>1632459.67</v>
      </c>
      <c r="BA471" s="191">
        <f t="shared" si="10"/>
        <v>1908987.0499999998</v>
      </c>
      <c r="BB471" s="191">
        <f t="shared" si="10"/>
        <v>5642963.3399999999</v>
      </c>
      <c r="BC471" s="191">
        <f t="shared" si="10"/>
        <v>3324754.4</v>
      </c>
      <c r="BD471" s="191">
        <f t="shared" si="10"/>
        <v>20704403.119999997</v>
      </c>
      <c r="BE471" s="191">
        <f t="shared" si="10"/>
        <v>8319597.7199999997</v>
      </c>
      <c r="BF471" s="191">
        <f t="shared" si="10"/>
        <v>848186.13</v>
      </c>
      <c r="BG471" s="191">
        <f t="shared" si="10"/>
        <v>3571922.3800000004</v>
      </c>
      <c r="BH471" s="191">
        <f t="shared" si="10"/>
        <v>11349877.879999999</v>
      </c>
      <c r="BI471" s="191">
        <f t="shared" si="10"/>
        <v>655412.35</v>
      </c>
      <c r="BJ471" s="191">
        <f t="shared" si="10"/>
        <v>586825.35</v>
      </c>
      <c r="BK471" s="191">
        <f t="shared" si="10"/>
        <v>1130466.2</v>
      </c>
      <c r="BL471" s="191">
        <f t="shared" si="10"/>
        <v>3087820.75</v>
      </c>
      <c r="BM471" s="191">
        <f t="shared" si="10"/>
        <v>8800457.040000001</v>
      </c>
      <c r="BN471" s="191">
        <f t="shared" si="10"/>
        <v>1900619.35</v>
      </c>
      <c r="BO471" s="191">
        <f t="shared" si="10"/>
        <v>1521368.8599999999</v>
      </c>
      <c r="BP471" s="191">
        <f t="shared" si="10"/>
        <v>2218700.84</v>
      </c>
      <c r="BQ471" s="191">
        <f t="shared" ref="BQ471:CM471" si="11">SUMIF($A$4:$A$448,$B471,BQ$4:BQ$448)</f>
        <v>8255876.6299999999</v>
      </c>
      <c r="BR471" s="191">
        <f t="shared" si="11"/>
        <v>1268667.26</v>
      </c>
      <c r="BS471" s="191">
        <f t="shared" si="11"/>
        <v>54538783.400000006</v>
      </c>
      <c r="BT471" s="191">
        <f t="shared" si="11"/>
        <v>1166946</v>
      </c>
      <c r="BU471" s="191">
        <f t="shared" si="11"/>
        <v>2553860.67</v>
      </c>
      <c r="BV471" s="191">
        <f t="shared" si="11"/>
        <v>8615230.5700000003</v>
      </c>
      <c r="BW471" s="191">
        <f t="shared" si="11"/>
        <v>1234994.46</v>
      </c>
      <c r="BX471" s="191">
        <f t="shared" si="11"/>
        <v>3191132.62</v>
      </c>
      <c r="BY471" s="191">
        <f t="shared" si="11"/>
        <v>73298311.260000005</v>
      </c>
      <c r="BZ471" s="191">
        <f t="shared" si="11"/>
        <v>1162964.3799999999</v>
      </c>
      <c r="CA471" s="191">
        <f t="shared" si="11"/>
        <v>3103536.65</v>
      </c>
      <c r="CB471" s="191">
        <f t="shared" si="11"/>
        <v>1449957.53</v>
      </c>
      <c r="CC471" s="191">
        <f t="shared" si="11"/>
        <v>1655849.49</v>
      </c>
      <c r="CD471" s="191">
        <f t="shared" si="11"/>
        <v>5965632.4500000002</v>
      </c>
      <c r="CE471" s="191">
        <f t="shared" si="11"/>
        <v>1464994.5</v>
      </c>
      <c r="CF471" s="191">
        <f t="shared" si="11"/>
        <v>3268041.7199999997</v>
      </c>
      <c r="CG471" s="191">
        <f t="shared" si="11"/>
        <v>970746.27</v>
      </c>
      <c r="CH471" s="191">
        <f t="shared" si="11"/>
        <v>1283000.73</v>
      </c>
      <c r="CI471" s="191">
        <f t="shared" si="11"/>
        <v>892888.12</v>
      </c>
      <c r="CJ471" s="191">
        <f t="shared" si="11"/>
        <v>13238184.17</v>
      </c>
      <c r="CK471" s="191">
        <f t="shared" si="11"/>
        <v>20556234.550000001</v>
      </c>
      <c r="CL471" s="191">
        <f t="shared" si="11"/>
        <v>1381959.53</v>
      </c>
      <c r="CM471" s="191">
        <f t="shared" si="11"/>
        <v>667674</v>
      </c>
    </row>
    <row r="472" spans="2:92" s="117" customFormat="1" ht="25.95" customHeight="1">
      <c r="D472" s="191"/>
    </row>
    <row r="473" spans="2:92" s="117" customFormat="1" ht="25.95" customHeight="1">
      <c r="B473" s="117">
        <v>20</v>
      </c>
      <c r="C473" s="193" t="s">
        <v>695</v>
      </c>
      <c r="D473" s="191">
        <f t="shared" ref="D473:S494" si="12">SUMIF($A$4:$A$448,$B473,D$4:D$448)</f>
        <v>82364858.769999996</v>
      </c>
      <c r="E473" s="191">
        <f t="shared" si="12"/>
        <v>9382000.3600000013</v>
      </c>
      <c r="F473" s="191">
        <f t="shared" si="12"/>
        <v>10128069.6</v>
      </c>
      <c r="G473" s="191">
        <f t="shared" si="12"/>
        <v>11188004.199999999</v>
      </c>
      <c r="H473" s="191">
        <f t="shared" si="12"/>
        <v>9160179.5999999996</v>
      </c>
      <c r="I473" s="191">
        <f t="shared" si="12"/>
        <v>12420002.039999999</v>
      </c>
      <c r="J473" s="191">
        <f t="shared" si="12"/>
        <v>16620831.43</v>
      </c>
      <c r="K473" s="191">
        <f t="shared" si="12"/>
        <v>16898580.870000001</v>
      </c>
      <c r="L473" s="191">
        <f t="shared" si="12"/>
        <v>10581837.77</v>
      </c>
      <c r="M473" s="191">
        <f t="shared" si="12"/>
        <v>11299709.389999999</v>
      </c>
      <c r="N473" s="191">
        <f t="shared" si="12"/>
        <v>22435895.68</v>
      </c>
      <c r="O473" s="191">
        <f t="shared" si="12"/>
        <v>4254165</v>
      </c>
      <c r="P473" s="191">
        <f t="shared" si="12"/>
        <v>41454823.800000004</v>
      </c>
      <c r="Q473" s="191">
        <f t="shared" si="12"/>
        <v>10558733.59</v>
      </c>
      <c r="R473" s="191">
        <f t="shared" si="12"/>
        <v>10948130</v>
      </c>
      <c r="S473" s="191">
        <f t="shared" si="12"/>
        <v>17107701.84</v>
      </c>
      <c r="T473" s="191">
        <f t="shared" ref="T473:CE476" si="13">SUMIF($A$4:$A$448,$B473,T$4:T$448)</f>
        <v>10609433.85</v>
      </c>
      <c r="U473" s="191">
        <f t="shared" si="13"/>
        <v>9693711.0700000003</v>
      </c>
      <c r="V473" s="191">
        <f t="shared" si="13"/>
        <v>9986593.1600000001</v>
      </c>
      <c r="W473" s="191">
        <f t="shared" si="13"/>
        <v>6466977.9800000004</v>
      </c>
      <c r="X473" s="191">
        <f t="shared" si="13"/>
        <v>94169521.899999991</v>
      </c>
      <c r="Y473" s="191">
        <f t="shared" si="13"/>
        <v>7437434.2999999998</v>
      </c>
      <c r="Z473" s="191">
        <f t="shared" si="13"/>
        <v>11274643.77</v>
      </c>
      <c r="AA473" s="191">
        <f t="shared" si="13"/>
        <v>9687179.8000000007</v>
      </c>
      <c r="AB473" s="191">
        <f t="shared" si="13"/>
        <v>6597684.8500000006</v>
      </c>
      <c r="AC473" s="191">
        <f t="shared" si="13"/>
        <v>7492724.1299999999</v>
      </c>
      <c r="AD473" s="191">
        <f t="shared" si="13"/>
        <v>9156677.879999999</v>
      </c>
      <c r="AE473" s="191">
        <f t="shared" si="13"/>
        <v>25210919.34</v>
      </c>
      <c r="AF473" s="191">
        <f t="shared" si="13"/>
        <v>9808393.3100000005</v>
      </c>
      <c r="AG473" s="191">
        <f t="shared" si="13"/>
        <v>8547117.5599999987</v>
      </c>
      <c r="AH473" s="191">
        <f t="shared" si="13"/>
        <v>9631285.7699999996</v>
      </c>
      <c r="AI473" s="191">
        <f t="shared" si="13"/>
        <v>16593843.25</v>
      </c>
      <c r="AJ473" s="191">
        <f t="shared" si="13"/>
        <v>8330939.9800000004</v>
      </c>
      <c r="AK473" s="191">
        <f t="shared" si="13"/>
        <v>6787202.8699999992</v>
      </c>
      <c r="AL473" s="191">
        <f t="shared" si="13"/>
        <v>152179802.28</v>
      </c>
      <c r="AM473" s="191">
        <f t="shared" si="13"/>
        <v>10218642.33</v>
      </c>
      <c r="AN473" s="191">
        <f t="shared" si="13"/>
        <v>8759774.9699999988</v>
      </c>
      <c r="AO473" s="191">
        <f t="shared" si="13"/>
        <v>17657954.149999999</v>
      </c>
      <c r="AP473" s="191">
        <f t="shared" si="13"/>
        <v>16684090.030000001</v>
      </c>
      <c r="AQ473" s="191">
        <f t="shared" si="13"/>
        <v>10656313.810000001</v>
      </c>
      <c r="AR473" s="191">
        <f t="shared" si="13"/>
        <v>5721460</v>
      </c>
      <c r="AS473" s="191">
        <f t="shared" si="13"/>
        <v>30692072.02</v>
      </c>
      <c r="AT473" s="191">
        <f t="shared" si="13"/>
        <v>9509062.870000001</v>
      </c>
      <c r="AU473" s="191">
        <f t="shared" si="13"/>
        <v>14174955.460000001</v>
      </c>
      <c r="AV473" s="191">
        <f t="shared" si="13"/>
        <v>19450744.619999994</v>
      </c>
      <c r="AW473" s="191">
        <f t="shared" si="13"/>
        <v>9992160.6699999999</v>
      </c>
      <c r="AX473" s="191">
        <f t="shared" si="13"/>
        <v>7297459.3199999994</v>
      </c>
      <c r="AY473" s="191">
        <f t="shared" si="13"/>
        <v>11901055.180000002</v>
      </c>
      <c r="AZ473" s="191">
        <f t="shared" si="13"/>
        <v>9951730.5099999998</v>
      </c>
      <c r="BA473" s="191">
        <f t="shared" si="13"/>
        <v>7631137.3499999996</v>
      </c>
      <c r="BB473" s="191">
        <f t="shared" si="13"/>
        <v>43358384.649999999</v>
      </c>
      <c r="BC473" s="191">
        <f t="shared" si="13"/>
        <v>8500210.4299999997</v>
      </c>
      <c r="BD473" s="191">
        <f t="shared" si="13"/>
        <v>83376156.989999995</v>
      </c>
      <c r="BE473" s="191">
        <f t="shared" si="13"/>
        <v>23465473.84</v>
      </c>
      <c r="BF473" s="191">
        <f t="shared" si="13"/>
        <v>9247286.9099999983</v>
      </c>
      <c r="BG473" s="191">
        <f t="shared" si="13"/>
        <v>9385845.0299999993</v>
      </c>
      <c r="BH473" s="191">
        <f t="shared" si="13"/>
        <v>46819045.030000001</v>
      </c>
      <c r="BI473" s="191">
        <f t="shared" si="13"/>
        <v>5928080.21</v>
      </c>
      <c r="BJ473" s="191">
        <f t="shared" si="13"/>
        <v>4753161.3900000006</v>
      </c>
      <c r="BK473" s="191">
        <f t="shared" si="13"/>
        <v>5808111.29</v>
      </c>
      <c r="BL473" s="191">
        <f t="shared" si="13"/>
        <v>5722312.3100000005</v>
      </c>
      <c r="BM473" s="191">
        <f t="shared" si="13"/>
        <v>63483238.649999999</v>
      </c>
      <c r="BN473" s="191">
        <f t="shared" si="13"/>
        <v>15766204.48</v>
      </c>
      <c r="BO473" s="191">
        <f t="shared" si="13"/>
        <v>12575336.510000002</v>
      </c>
      <c r="BP473" s="191">
        <f t="shared" si="13"/>
        <v>17565046.73</v>
      </c>
      <c r="BQ473" s="191">
        <f t="shared" si="13"/>
        <v>12401289.57</v>
      </c>
      <c r="BR473" s="191">
        <f t="shared" si="13"/>
        <v>8425979.0399999991</v>
      </c>
      <c r="BS473" s="191">
        <f t="shared" si="13"/>
        <v>225645246.51000002</v>
      </c>
      <c r="BT473" s="191">
        <f t="shared" si="13"/>
        <v>12708283.43</v>
      </c>
      <c r="BU473" s="191">
        <f t="shared" si="13"/>
        <v>12707520.85</v>
      </c>
      <c r="BV473" s="191">
        <f t="shared" si="13"/>
        <v>41569049.830000006</v>
      </c>
      <c r="BW473" s="191">
        <f t="shared" si="13"/>
        <v>3976860</v>
      </c>
      <c r="BX473" s="191">
        <f t="shared" si="13"/>
        <v>11749359.18</v>
      </c>
      <c r="BY473" s="191">
        <f t="shared" si="13"/>
        <v>25484418.939999998</v>
      </c>
      <c r="BZ473" s="191">
        <f t="shared" si="13"/>
        <v>7829089.7700000005</v>
      </c>
      <c r="CA473" s="191">
        <f t="shared" si="13"/>
        <v>8546044.5199999996</v>
      </c>
      <c r="CB473" s="191">
        <f t="shared" si="13"/>
        <v>10866804.300000001</v>
      </c>
      <c r="CC473" s="191">
        <f t="shared" si="13"/>
        <v>13087823.98</v>
      </c>
      <c r="CD473" s="191">
        <f t="shared" si="13"/>
        <v>23834865.280000001</v>
      </c>
      <c r="CE473" s="191">
        <f t="shared" si="13"/>
        <v>14025078.51</v>
      </c>
      <c r="CF473" s="191">
        <f t="shared" ref="CF473:CM476" si="14">SUMIF($A$4:$A$448,$B473,CF$4:CF$448)</f>
        <v>19915617.77</v>
      </c>
      <c r="CG473" s="191">
        <f t="shared" si="14"/>
        <v>6765800.3300000001</v>
      </c>
      <c r="CH473" s="191">
        <f t="shared" si="14"/>
        <v>8517003.9299999997</v>
      </c>
      <c r="CI473" s="191">
        <f t="shared" si="14"/>
        <v>6448056.0300000003</v>
      </c>
      <c r="CJ473" s="191">
        <f t="shared" si="14"/>
        <v>8153789.9100000001</v>
      </c>
      <c r="CK473" s="191">
        <f t="shared" si="14"/>
        <v>22063870.810000006</v>
      </c>
      <c r="CL473" s="191">
        <f t="shared" si="14"/>
        <v>5810770.7400000002</v>
      </c>
      <c r="CM473" s="191">
        <f t="shared" si="14"/>
        <v>4677162.9000000004</v>
      </c>
    </row>
    <row r="474" spans="2:92" s="117" customFormat="1" ht="25.95" customHeight="1">
      <c r="B474" s="117">
        <v>21</v>
      </c>
      <c r="C474" s="194" t="s">
        <v>696</v>
      </c>
      <c r="D474" s="191">
        <f t="shared" si="12"/>
        <v>17806067</v>
      </c>
      <c r="E474" s="191">
        <f t="shared" ref="E474:BP476" si="15">SUMIF($A$4:$A$448,$B474,E$4:E$448)</f>
        <v>4249988</v>
      </c>
      <c r="F474" s="191">
        <f t="shared" si="15"/>
        <v>3015304.76</v>
      </c>
      <c r="G474" s="191">
        <f t="shared" si="15"/>
        <v>2962585</v>
      </c>
      <c r="H474" s="191">
        <f t="shared" si="15"/>
        <v>3008105.75</v>
      </c>
      <c r="I474" s="191">
        <f t="shared" si="15"/>
        <v>3356427.83</v>
      </c>
      <c r="J474" s="191">
        <f t="shared" si="15"/>
        <v>2872920</v>
      </c>
      <c r="K474" s="191">
        <f t="shared" si="15"/>
        <v>6078178.0300000003</v>
      </c>
      <c r="L474" s="191">
        <f t="shared" si="15"/>
        <v>3914396.82</v>
      </c>
      <c r="M474" s="191">
        <f t="shared" si="15"/>
        <v>4453083.93</v>
      </c>
      <c r="N474" s="191">
        <f t="shared" si="15"/>
        <v>9767030</v>
      </c>
      <c r="O474" s="191">
        <f t="shared" si="15"/>
        <v>1285210</v>
      </c>
      <c r="P474" s="191">
        <f t="shared" si="15"/>
        <v>16999407.059999999</v>
      </c>
      <c r="Q474" s="191">
        <f t="shared" si="15"/>
        <v>3549418.0300000003</v>
      </c>
      <c r="R474" s="191">
        <f t="shared" si="15"/>
        <v>4153571.15</v>
      </c>
      <c r="S474" s="191">
        <f t="shared" si="15"/>
        <v>6044426.3599999994</v>
      </c>
      <c r="T474" s="191">
        <f t="shared" si="15"/>
        <v>3489630.39</v>
      </c>
      <c r="U474" s="191">
        <f t="shared" si="15"/>
        <v>2889315</v>
      </c>
      <c r="V474" s="191">
        <f t="shared" si="15"/>
        <v>3326749</v>
      </c>
      <c r="W474" s="191">
        <f t="shared" si="15"/>
        <v>2126630</v>
      </c>
      <c r="X474" s="191">
        <f t="shared" si="15"/>
        <v>23020165.060000002</v>
      </c>
      <c r="Y474" s="191">
        <f t="shared" si="15"/>
        <v>2832333.5</v>
      </c>
      <c r="Z474" s="191">
        <f t="shared" si="15"/>
        <v>5647304.4800000004</v>
      </c>
      <c r="AA474" s="191">
        <f t="shared" si="15"/>
        <v>3996605</v>
      </c>
      <c r="AB474" s="191">
        <f t="shared" si="15"/>
        <v>1912292</v>
      </c>
      <c r="AC474" s="191">
        <f t="shared" si="15"/>
        <v>2215465</v>
      </c>
      <c r="AD474" s="191">
        <f t="shared" si="15"/>
        <v>2815705</v>
      </c>
      <c r="AE474" s="191">
        <f t="shared" si="15"/>
        <v>8029883.6799999997</v>
      </c>
      <c r="AF474" s="191">
        <f t="shared" si="15"/>
        <v>2118805</v>
      </c>
      <c r="AG474" s="191">
        <f t="shared" si="15"/>
        <v>3167105</v>
      </c>
      <c r="AH474" s="191">
        <f t="shared" si="15"/>
        <v>2900135</v>
      </c>
      <c r="AI474" s="191">
        <f t="shared" si="15"/>
        <v>5291960</v>
      </c>
      <c r="AJ474" s="191">
        <f t="shared" si="15"/>
        <v>3072535</v>
      </c>
      <c r="AK474" s="191">
        <f t="shared" si="15"/>
        <v>2754290</v>
      </c>
      <c r="AL474" s="191">
        <f t="shared" si="15"/>
        <v>50677600.43</v>
      </c>
      <c r="AM474" s="191">
        <f t="shared" si="15"/>
        <v>3246253.5300000003</v>
      </c>
      <c r="AN474" s="191">
        <f t="shared" si="15"/>
        <v>3128126</v>
      </c>
      <c r="AO474" s="191">
        <f t="shared" si="15"/>
        <v>6088924.9800000004</v>
      </c>
      <c r="AP474" s="191">
        <f t="shared" si="15"/>
        <v>7459927.5600000005</v>
      </c>
      <c r="AQ474" s="191">
        <f t="shared" si="15"/>
        <v>4445781</v>
      </c>
      <c r="AR474" s="191">
        <f t="shared" si="15"/>
        <v>1954850</v>
      </c>
      <c r="AS474" s="191">
        <f t="shared" si="15"/>
        <v>17497293.91</v>
      </c>
      <c r="AT474" s="191">
        <f t="shared" si="15"/>
        <v>3679210</v>
      </c>
      <c r="AU474" s="191">
        <f t="shared" si="15"/>
        <v>7047924.5899999999</v>
      </c>
      <c r="AV474" s="191">
        <f t="shared" si="15"/>
        <v>5880480</v>
      </c>
      <c r="AW474" s="191">
        <f t="shared" si="15"/>
        <v>3840332.9</v>
      </c>
      <c r="AX474" s="191">
        <f t="shared" si="15"/>
        <v>2562122.2599999998</v>
      </c>
      <c r="AY474" s="191">
        <f t="shared" si="15"/>
        <v>3365941.07</v>
      </c>
      <c r="AZ474" s="191">
        <f t="shared" si="15"/>
        <v>3874602.6399999997</v>
      </c>
      <c r="BA474" s="191">
        <f t="shared" si="15"/>
        <v>4163945</v>
      </c>
      <c r="BB474" s="191">
        <f t="shared" si="15"/>
        <v>14034180.02</v>
      </c>
      <c r="BC474" s="191">
        <f t="shared" si="15"/>
        <v>3623960</v>
      </c>
      <c r="BD474" s="191">
        <f t="shared" si="15"/>
        <v>26715395.489999998</v>
      </c>
      <c r="BE474" s="191">
        <f t="shared" si="15"/>
        <v>7384474</v>
      </c>
      <c r="BF474" s="191">
        <f t="shared" si="15"/>
        <v>2692921.2199999997</v>
      </c>
      <c r="BG474" s="191">
        <f t="shared" si="15"/>
        <v>3804035.79</v>
      </c>
      <c r="BH474" s="191">
        <f t="shared" si="15"/>
        <v>15894242.67</v>
      </c>
      <c r="BI474" s="191">
        <f t="shared" si="15"/>
        <v>3030189.66</v>
      </c>
      <c r="BJ474" s="191">
        <f t="shared" si="15"/>
        <v>1882699</v>
      </c>
      <c r="BK474" s="191">
        <f t="shared" si="15"/>
        <v>3219007.92</v>
      </c>
      <c r="BL474" s="191">
        <f t="shared" si="15"/>
        <v>2964458.51</v>
      </c>
      <c r="BM474" s="191">
        <f t="shared" si="15"/>
        <v>18631242</v>
      </c>
      <c r="BN474" s="191">
        <f t="shared" si="15"/>
        <v>4490913.6500000004</v>
      </c>
      <c r="BO474" s="191">
        <f t="shared" si="15"/>
        <v>3640160</v>
      </c>
      <c r="BP474" s="191">
        <f t="shared" si="15"/>
        <v>5297300.33</v>
      </c>
      <c r="BQ474" s="191">
        <f t="shared" si="13"/>
        <v>4017719.01</v>
      </c>
      <c r="BR474" s="191">
        <f t="shared" si="13"/>
        <v>3764544.52</v>
      </c>
      <c r="BS474" s="191">
        <f t="shared" si="13"/>
        <v>72393291</v>
      </c>
      <c r="BT474" s="191">
        <f t="shared" si="13"/>
        <v>4723951.67</v>
      </c>
      <c r="BU474" s="191">
        <f t="shared" si="13"/>
        <v>4540943.03</v>
      </c>
      <c r="BV474" s="191">
        <f t="shared" si="13"/>
        <v>15673628.58</v>
      </c>
      <c r="BW474" s="191">
        <f t="shared" si="13"/>
        <v>1575391.65</v>
      </c>
      <c r="BX474" s="191">
        <f t="shared" si="13"/>
        <v>3470407</v>
      </c>
      <c r="BY474" s="191">
        <f t="shared" si="13"/>
        <v>9815365.4800000004</v>
      </c>
      <c r="BZ474" s="191">
        <f t="shared" si="13"/>
        <v>2666837.58</v>
      </c>
      <c r="CA474" s="191">
        <f t="shared" si="13"/>
        <v>3494630</v>
      </c>
      <c r="CB474" s="191">
        <f t="shared" si="13"/>
        <v>3338561.87</v>
      </c>
      <c r="CC474" s="191">
        <f t="shared" si="13"/>
        <v>4297792.01</v>
      </c>
      <c r="CD474" s="191">
        <f t="shared" si="13"/>
        <v>8590499.5199999996</v>
      </c>
      <c r="CE474" s="191">
        <f t="shared" si="13"/>
        <v>4351246</v>
      </c>
      <c r="CF474" s="191">
        <f t="shared" si="14"/>
        <v>8431508.8699999992</v>
      </c>
      <c r="CG474" s="191">
        <f t="shared" si="14"/>
        <v>3264154.5</v>
      </c>
      <c r="CH474" s="191">
        <f t="shared" si="14"/>
        <v>2311788</v>
      </c>
      <c r="CI474" s="191">
        <f t="shared" si="14"/>
        <v>3144128</v>
      </c>
      <c r="CJ474" s="191">
        <f t="shared" si="14"/>
        <v>2366712</v>
      </c>
      <c r="CK474" s="191">
        <f t="shared" si="14"/>
        <v>10384122.309999999</v>
      </c>
      <c r="CL474" s="191">
        <f t="shared" si="14"/>
        <v>2273504.0699999998</v>
      </c>
      <c r="CM474" s="191">
        <f t="shared" si="14"/>
        <v>2280490.02</v>
      </c>
    </row>
    <row r="475" spans="2:92" s="117" customFormat="1" ht="25.95" customHeight="1">
      <c r="B475" s="117">
        <v>22</v>
      </c>
      <c r="C475" s="194" t="s">
        <v>697</v>
      </c>
      <c r="D475" s="191">
        <f t="shared" si="12"/>
        <v>30319468.5</v>
      </c>
      <c r="E475" s="191">
        <f t="shared" si="15"/>
        <v>4333315</v>
      </c>
      <c r="F475" s="191">
        <f t="shared" si="15"/>
        <v>4656250.25</v>
      </c>
      <c r="G475" s="191">
        <f t="shared" si="15"/>
        <v>5137852.2300000004</v>
      </c>
      <c r="H475" s="191">
        <f t="shared" si="15"/>
        <v>4200878.75</v>
      </c>
      <c r="I475" s="191">
        <f t="shared" si="15"/>
        <v>5560365.8700000001</v>
      </c>
      <c r="J475" s="191">
        <f t="shared" si="15"/>
        <v>8904986.25</v>
      </c>
      <c r="K475" s="191">
        <f t="shared" si="15"/>
        <v>10691620.25</v>
      </c>
      <c r="L475" s="191">
        <f t="shared" si="15"/>
        <v>5254679.75</v>
      </c>
      <c r="M475" s="191">
        <f t="shared" si="15"/>
        <v>5324713.08</v>
      </c>
      <c r="N475" s="191">
        <f t="shared" si="15"/>
        <v>14615637</v>
      </c>
      <c r="O475" s="191">
        <f t="shared" si="15"/>
        <v>2682358.1100000003</v>
      </c>
      <c r="P475" s="191">
        <f t="shared" si="15"/>
        <v>32013693.490000002</v>
      </c>
      <c r="Q475" s="191">
        <f t="shared" si="15"/>
        <v>5600166.75</v>
      </c>
      <c r="R475" s="191">
        <f t="shared" si="15"/>
        <v>8793737.3399999999</v>
      </c>
      <c r="S475" s="191">
        <f t="shared" si="15"/>
        <v>10208945.4</v>
      </c>
      <c r="T475" s="191">
        <f t="shared" si="15"/>
        <v>4257457</v>
      </c>
      <c r="U475" s="191">
        <f t="shared" si="15"/>
        <v>6284589</v>
      </c>
      <c r="V475" s="191">
        <f t="shared" si="15"/>
        <v>5200806.75</v>
      </c>
      <c r="W475" s="191">
        <f t="shared" si="15"/>
        <v>3261262.94</v>
      </c>
      <c r="X475" s="191">
        <f t="shared" si="15"/>
        <v>52298457.019999996</v>
      </c>
      <c r="Y475" s="191">
        <f t="shared" si="15"/>
        <v>4552698.75</v>
      </c>
      <c r="Z475" s="191">
        <f t="shared" si="15"/>
        <v>9110428.6899999995</v>
      </c>
      <c r="AA475" s="191">
        <f t="shared" si="15"/>
        <v>6469402.1400000006</v>
      </c>
      <c r="AB475" s="191">
        <f t="shared" si="15"/>
        <v>3477502.5</v>
      </c>
      <c r="AC475" s="191">
        <f t="shared" si="15"/>
        <v>3821686.5</v>
      </c>
      <c r="AD475" s="191">
        <f t="shared" si="15"/>
        <v>4741053.75</v>
      </c>
      <c r="AE475" s="191">
        <f t="shared" si="15"/>
        <v>13615691.25</v>
      </c>
      <c r="AF475" s="191">
        <f t="shared" si="15"/>
        <v>5979007.0099999998</v>
      </c>
      <c r="AG475" s="191">
        <f t="shared" si="15"/>
        <v>5174819.45</v>
      </c>
      <c r="AH475" s="191">
        <f t="shared" si="15"/>
        <v>7211650.75</v>
      </c>
      <c r="AI475" s="191">
        <f t="shared" si="15"/>
        <v>8291957.2599999998</v>
      </c>
      <c r="AJ475" s="191">
        <f t="shared" si="15"/>
        <v>4664377.25</v>
      </c>
      <c r="AK475" s="191">
        <f t="shared" si="15"/>
        <v>5162114.1899999995</v>
      </c>
      <c r="AL475" s="191">
        <f t="shared" si="15"/>
        <v>96757944.539999992</v>
      </c>
      <c r="AM475" s="191">
        <f t="shared" si="15"/>
        <v>6180165.25</v>
      </c>
      <c r="AN475" s="191">
        <f t="shared" si="15"/>
        <v>3518537.5</v>
      </c>
      <c r="AO475" s="191">
        <f t="shared" si="15"/>
        <v>10121625</v>
      </c>
      <c r="AP475" s="191">
        <f t="shared" si="15"/>
        <v>11515725.969999999</v>
      </c>
      <c r="AQ475" s="191">
        <f t="shared" si="15"/>
        <v>5860832</v>
      </c>
      <c r="AR475" s="191">
        <f t="shared" si="15"/>
        <v>2896078.75</v>
      </c>
      <c r="AS475" s="191">
        <f t="shared" si="15"/>
        <v>25348962.280000001</v>
      </c>
      <c r="AT475" s="191">
        <f t="shared" si="15"/>
        <v>5250391.75</v>
      </c>
      <c r="AU475" s="191">
        <f t="shared" si="15"/>
        <v>8679086.9600000009</v>
      </c>
      <c r="AV475" s="191">
        <f t="shared" si="15"/>
        <v>8017143.2799999993</v>
      </c>
      <c r="AW475" s="191">
        <f t="shared" si="15"/>
        <v>4883413</v>
      </c>
      <c r="AX475" s="191">
        <f t="shared" si="15"/>
        <v>4008774.26</v>
      </c>
      <c r="AY475" s="191">
        <f t="shared" si="15"/>
        <v>5966007</v>
      </c>
      <c r="AZ475" s="191">
        <f t="shared" si="15"/>
        <v>5185254.17</v>
      </c>
      <c r="BA475" s="191">
        <f t="shared" si="15"/>
        <v>4270050.5</v>
      </c>
      <c r="BB475" s="191">
        <f t="shared" si="15"/>
        <v>25806241.759999998</v>
      </c>
      <c r="BC475" s="191">
        <f t="shared" si="15"/>
        <v>4763984.2699999996</v>
      </c>
      <c r="BD475" s="191">
        <f t="shared" si="15"/>
        <v>56199485.519999996</v>
      </c>
      <c r="BE475" s="191">
        <f t="shared" si="15"/>
        <v>13954113</v>
      </c>
      <c r="BF475" s="191">
        <f t="shared" si="15"/>
        <v>4439196</v>
      </c>
      <c r="BG475" s="191">
        <f t="shared" si="15"/>
        <v>5892620.0199999996</v>
      </c>
      <c r="BH475" s="191">
        <f t="shared" si="15"/>
        <v>37425367.629999995</v>
      </c>
      <c r="BI475" s="191">
        <f t="shared" si="15"/>
        <v>3840970</v>
      </c>
      <c r="BJ475" s="191">
        <f t="shared" si="15"/>
        <v>3068480</v>
      </c>
      <c r="BK475" s="191">
        <f t="shared" si="15"/>
        <v>4153100</v>
      </c>
      <c r="BL475" s="191">
        <f t="shared" si="15"/>
        <v>4012240</v>
      </c>
      <c r="BM475" s="191">
        <f t="shared" si="15"/>
        <v>36098705</v>
      </c>
      <c r="BN475" s="191">
        <f t="shared" si="15"/>
        <v>9368503.0500000007</v>
      </c>
      <c r="BO475" s="191">
        <f t="shared" si="15"/>
        <v>6199979</v>
      </c>
      <c r="BP475" s="191">
        <f t="shared" si="15"/>
        <v>11616356.24</v>
      </c>
      <c r="BQ475" s="191">
        <f t="shared" si="13"/>
        <v>7345708.71</v>
      </c>
      <c r="BR475" s="191">
        <f t="shared" si="13"/>
        <v>5053955</v>
      </c>
      <c r="BS475" s="191">
        <f t="shared" si="13"/>
        <v>170933915.71000001</v>
      </c>
      <c r="BT475" s="191">
        <f t="shared" si="13"/>
        <v>6063476.25</v>
      </c>
      <c r="BU475" s="191">
        <f t="shared" si="13"/>
        <v>4505222.5</v>
      </c>
      <c r="BV475" s="191">
        <f t="shared" si="13"/>
        <v>30703065.5</v>
      </c>
      <c r="BW475" s="191">
        <f t="shared" si="13"/>
        <v>1634940</v>
      </c>
      <c r="BX475" s="191">
        <f t="shared" si="13"/>
        <v>5274655.7699999996</v>
      </c>
      <c r="BY475" s="191">
        <f t="shared" si="13"/>
        <v>18680951.25</v>
      </c>
      <c r="BZ475" s="191">
        <f t="shared" si="13"/>
        <v>3888071</v>
      </c>
      <c r="CA475" s="191">
        <f t="shared" si="13"/>
        <v>4433173</v>
      </c>
      <c r="CB475" s="191">
        <f t="shared" si="13"/>
        <v>4584955.0999999996</v>
      </c>
      <c r="CC475" s="191">
        <f t="shared" si="13"/>
        <v>5735817.5</v>
      </c>
      <c r="CD475" s="191">
        <f t="shared" si="13"/>
        <v>14567895.5</v>
      </c>
      <c r="CE475" s="191">
        <f t="shared" si="13"/>
        <v>7409883.25</v>
      </c>
      <c r="CF475" s="191">
        <f t="shared" si="14"/>
        <v>11673804.25</v>
      </c>
      <c r="CG475" s="191">
        <f t="shared" si="14"/>
        <v>4723446.75</v>
      </c>
      <c r="CH475" s="191">
        <f t="shared" si="14"/>
        <v>4390465</v>
      </c>
      <c r="CI475" s="191">
        <f t="shared" si="14"/>
        <v>5315047.25</v>
      </c>
      <c r="CJ475" s="191">
        <f t="shared" si="14"/>
        <v>3728258.75</v>
      </c>
      <c r="CK475" s="191">
        <f t="shared" si="14"/>
        <v>18323523</v>
      </c>
      <c r="CL475" s="191">
        <f t="shared" si="14"/>
        <v>3988540</v>
      </c>
      <c r="CM475" s="191">
        <f t="shared" si="14"/>
        <v>2929830</v>
      </c>
    </row>
    <row r="476" spans="2:92" s="117" customFormat="1" ht="25.95" customHeight="1">
      <c r="B476" s="117">
        <v>23</v>
      </c>
      <c r="C476" s="194" t="s">
        <v>698</v>
      </c>
      <c r="D476" s="191">
        <f t="shared" si="12"/>
        <v>4802158.6399999997</v>
      </c>
      <c r="E476" s="191">
        <f t="shared" si="15"/>
        <v>627201.70000000007</v>
      </c>
      <c r="F476" s="191">
        <f t="shared" si="15"/>
        <v>596780.19999999995</v>
      </c>
      <c r="G476" s="191">
        <f t="shared" si="15"/>
        <v>679749.26</v>
      </c>
      <c r="H476" s="191">
        <f t="shared" si="15"/>
        <v>560764.07000000007</v>
      </c>
      <c r="I476" s="191">
        <f t="shared" si="15"/>
        <v>743327.37</v>
      </c>
      <c r="J476" s="191">
        <f t="shared" si="15"/>
        <v>1164555.27</v>
      </c>
      <c r="K476" s="191">
        <f t="shared" si="15"/>
        <v>1116131.1000000001</v>
      </c>
      <c r="L476" s="191">
        <f t="shared" si="15"/>
        <v>664432</v>
      </c>
      <c r="M476" s="191">
        <f t="shared" si="15"/>
        <v>715692.87000000011</v>
      </c>
      <c r="N476" s="191">
        <f t="shared" si="15"/>
        <v>1349352.3299999998</v>
      </c>
      <c r="O476" s="191">
        <f t="shared" si="15"/>
        <v>282582.5</v>
      </c>
      <c r="P476" s="191">
        <f t="shared" si="15"/>
        <v>2774738.7399999993</v>
      </c>
      <c r="Q476" s="191">
        <f t="shared" si="15"/>
        <v>622172.19999999995</v>
      </c>
      <c r="R476" s="191">
        <f t="shared" si="15"/>
        <v>671118.89999999991</v>
      </c>
      <c r="S476" s="191">
        <f t="shared" si="15"/>
        <v>1077045.83</v>
      </c>
      <c r="T476" s="191">
        <f t="shared" si="15"/>
        <v>614924.9</v>
      </c>
      <c r="U476" s="191">
        <f t="shared" si="15"/>
        <v>531123.9</v>
      </c>
      <c r="V476" s="191">
        <f t="shared" si="15"/>
        <v>580255.1</v>
      </c>
      <c r="W476" s="191">
        <f t="shared" si="15"/>
        <v>349167.2</v>
      </c>
      <c r="X476" s="191">
        <f t="shared" si="15"/>
        <v>5766395.6600000001</v>
      </c>
      <c r="Y476" s="191">
        <f t="shared" si="15"/>
        <v>389645.7</v>
      </c>
      <c r="Z476" s="191">
        <f t="shared" si="15"/>
        <v>632365.5</v>
      </c>
      <c r="AA476" s="191">
        <f t="shared" si="15"/>
        <v>604685.1</v>
      </c>
      <c r="AB476" s="191">
        <f t="shared" si="15"/>
        <v>355233.5</v>
      </c>
      <c r="AC476" s="191">
        <f t="shared" si="15"/>
        <v>387965.4</v>
      </c>
      <c r="AD476" s="191">
        <f t="shared" si="15"/>
        <v>497500.4</v>
      </c>
      <c r="AE476" s="191">
        <f t="shared" si="15"/>
        <v>1205027.18</v>
      </c>
      <c r="AF476" s="191">
        <f t="shared" si="15"/>
        <v>449323.5</v>
      </c>
      <c r="AG476" s="191">
        <f t="shared" si="15"/>
        <v>513520.9</v>
      </c>
      <c r="AH476" s="191">
        <f t="shared" si="15"/>
        <v>627261</v>
      </c>
      <c r="AI476" s="191">
        <f t="shared" si="15"/>
        <v>923321</v>
      </c>
      <c r="AJ476" s="191">
        <f t="shared" si="15"/>
        <v>506422.27</v>
      </c>
      <c r="AK476" s="191">
        <f t="shared" si="15"/>
        <v>447571.58</v>
      </c>
      <c r="AL476" s="191">
        <f t="shared" si="15"/>
        <v>9709672.0199999996</v>
      </c>
      <c r="AM476" s="191">
        <f t="shared" si="15"/>
        <v>609092.37000000011</v>
      </c>
      <c r="AN476" s="191">
        <f t="shared" si="15"/>
        <v>578423</v>
      </c>
      <c r="AO476" s="191">
        <f t="shared" si="15"/>
        <v>1102392</v>
      </c>
      <c r="AP476" s="191">
        <f t="shared" si="15"/>
        <v>1068855.82</v>
      </c>
      <c r="AQ476" s="191">
        <f t="shared" si="15"/>
        <v>677061.85</v>
      </c>
      <c r="AR476" s="191">
        <f t="shared" si="15"/>
        <v>380113.7</v>
      </c>
      <c r="AS476" s="191">
        <f t="shared" si="15"/>
        <v>2418119</v>
      </c>
      <c r="AT476" s="191">
        <f t="shared" si="15"/>
        <v>627229.12000000011</v>
      </c>
      <c r="AU476" s="191">
        <f t="shared" si="15"/>
        <v>961711.07</v>
      </c>
      <c r="AV476" s="191">
        <f t="shared" si="15"/>
        <v>1129101.83</v>
      </c>
      <c r="AW476" s="191">
        <f t="shared" si="15"/>
        <v>560210.5</v>
      </c>
      <c r="AX476" s="191">
        <f t="shared" si="15"/>
        <v>471410.5</v>
      </c>
      <c r="AY476" s="191">
        <f t="shared" si="15"/>
        <v>757613.45000000007</v>
      </c>
      <c r="AZ476" s="191">
        <f t="shared" si="15"/>
        <v>622394.13</v>
      </c>
      <c r="BA476" s="191">
        <f t="shared" si="15"/>
        <v>570082</v>
      </c>
      <c r="BB476" s="191">
        <f t="shared" si="15"/>
        <v>2762040.22</v>
      </c>
      <c r="BC476" s="191">
        <f t="shared" si="15"/>
        <v>560861.07000000007</v>
      </c>
      <c r="BD476" s="191">
        <f t="shared" si="15"/>
        <v>5373720.0899999999</v>
      </c>
      <c r="BE476" s="191">
        <f t="shared" si="15"/>
        <v>1611663.31</v>
      </c>
      <c r="BF476" s="191">
        <f t="shared" si="15"/>
        <v>540320.52</v>
      </c>
      <c r="BG476" s="191">
        <f t="shared" si="15"/>
        <v>633120.89999999991</v>
      </c>
      <c r="BH476" s="191">
        <f t="shared" si="15"/>
        <v>3033184.7299999995</v>
      </c>
      <c r="BI476" s="191">
        <f t="shared" si="15"/>
        <v>377832</v>
      </c>
      <c r="BJ476" s="191">
        <f t="shared" si="15"/>
        <v>265996</v>
      </c>
      <c r="BK476" s="191">
        <f t="shared" si="15"/>
        <v>435113.56</v>
      </c>
      <c r="BL476" s="191">
        <f t="shared" si="15"/>
        <v>437776.82999999996</v>
      </c>
      <c r="BM476" s="191">
        <f t="shared" si="15"/>
        <v>3883293.63</v>
      </c>
      <c r="BN476" s="191">
        <f t="shared" si="15"/>
        <v>958789.36999999988</v>
      </c>
      <c r="BO476" s="191">
        <f t="shared" si="15"/>
        <v>735801.3</v>
      </c>
      <c r="BP476" s="191">
        <f t="shared" si="15"/>
        <v>1157296.17</v>
      </c>
      <c r="BQ476" s="191">
        <f t="shared" si="13"/>
        <v>806956</v>
      </c>
      <c r="BR476" s="191">
        <f t="shared" si="13"/>
        <v>587207.94000000006</v>
      </c>
      <c r="BS476" s="191">
        <f t="shared" si="13"/>
        <v>15135913.470000001</v>
      </c>
      <c r="BT476" s="191">
        <f t="shared" si="13"/>
        <v>762944.18</v>
      </c>
      <c r="BU476" s="191">
        <f t="shared" si="13"/>
        <v>839464.64999999991</v>
      </c>
      <c r="BV476" s="191">
        <f t="shared" si="13"/>
        <v>2872884.7800000003</v>
      </c>
      <c r="BW476" s="191">
        <f t="shared" si="13"/>
        <v>285931</v>
      </c>
      <c r="BX476" s="191">
        <f t="shared" si="13"/>
        <v>705312.91</v>
      </c>
      <c r="BY476" s="191">
        <f t="shared" si="13"/>
        <v>1654155.7399999998</v>
      </c>
      <c r="BZ476" s="191">
        <f t="shared" si="13"/>
        <v>566411.6</v>
      </c>
      <c r="CA476" s="191">
        <f t="shared" si="13"/>
        <v>595620.98</v>
      </c>
      <c r="CB476" s="191">
        <f t="shared" si="13"/>
        <v>655203.89999999991</v>
      </c>
      <c r="CC476" s="191">
        <f t="shared" si="13"/>
        <v>751736.8</v>
      </c>
      <c r="CD476" s="191">
        <f t="shared" si="13"/>
        <v>1348270.8</v>
      </c>
      <c r="CE476" s="191">
        <f t="shared" si="13"/>
        <v>1124169.78</v>
      </c>
      <c r="CF476" s="191">
        <f t="shared" si="14"/>
        <v>1682967.71</v>
      </c>
      <c r="CG476" s="191">
        <f t="shared" si="14"/>
        <v>461657</v>
      </c>
      <c r="CH476" s="191">
        <f t="shared" si="14"/>
        <v>420963.27999999997</v>
      </c>
      <c r="CI476" s="191">
        <f t="shared" si="14"/>
        <v>439595.55000000005</v>
      </c>
      <c r="CJ476" s="191">
        <f t="shared" si="14"/>
        <v>475208.2</v>
      </c>
      <c r="CK476" s="191">
        <f t="shared" si="14"/>
        <v>1557165.57</v>
      </c>
      <c r="CL476" s="191">
        <f t="shared" si="14"/>
        <v>346639</v>
      </c>
      <c r="CM476" s="191">
        <f t="shared" si="14"/>
        <v>312006.15000000002</v>
      </c>
    </row>
    <row r="477" spans="2:92" s="197" customFormat="1" ht="25.95" customHeight="1">
      <c r="C477" s="198" t="s">
        <v>1322</v>
      </c>
      <c r="D477" s="196">
        <f>+D474+D475+D476</f>
        <v>52927694.140000001</v>
      </c>
      <c r="E477" s="196">
        <f t="shared" ref="E477:BP477" si="16">+E474+E475+E476</f>
        <v>9210504.6999999993</v>
      </c>
      <c r="F477" s="196">
        <f t="shared" si="16"/>
        <v>8268335.21</v>
      </c>
      <c r="G477" s="196">
        <f t="shared" si="16"/>
        <v>8780186.4900000002</v>
      </c>
      <c r="H477" s="196">
        <f t="shared" si="16"/>
        <v>7769748.5700000003</v>
      </c>
      <c r="I477" s="196">
        <f t="shared" si="16"/>
        <v>9660121.0699999984</v>
      </c>
      <c r="J477" s="196">
        <f t="shared" si="16"/>
        <v>12942461.52</v>
      </c>
      <c r="K477" s="196">
        <f t="shared" si="16"/>
        <v>17885929.380000003</v>
      </c>
      <c r="L477" s="196">
        <f t="shared" si="16"/>
        <v>9833508.5700000003</v>
      </c>
      <c r="M477" s="196">
        <f t="shared" si="16"/>
        <v>10493489.879999999</v>
      </c>
      <c r="N477" s="196">
        <f t="shared" si="16"/>
        <v>25732019.329999998</v>
      </c>
      <c r="O477" s="196">
        <f t="shared" si="16"/>
        <v>4250150.6100000003</v>
      </c>
      <c r="P477" s="196">
        <f t="shared" si="16"/>
        <v>51787839.289999999</v>
      </c>
      <c r="Q477" s="196">
        <f t="shared" si="16"/>
        <v>9771756.9800000004</v>
      </c>
      <c r="R477" s="196">
        <f t="shared" si="16"/>
        <v>13618427.390000001</v>
      </c>
      <c r="S477" s="196">
        <f t="shared" si="16"/>
        <v>17330417.59</v>
      </c>
      <c r="T477" s="196">
        <f t="shared" si="16"/>
        <v>8362012.290000001</v>
      </c>
      <c r="U477" s="196">
        <f t="shared" si="16"/>
        <v>9705027.9000000004</v>
      </c>
      <c r="V477" s="196">
        <f t="shared" si="16"/>
        <v>9107810.8499999996</v>
      </c>
      <c r="W477" s="196">
        <f t="shared" si="16"/>
        <v>5737060.1399999997</v>
      </c>
      <c r="X477" s="196">
        <f t="shared" si="16"/>
        <v>81085017.739999995</v>
      </c>
      <c r="Y477" s="196">
        <f t="shared" si="16"/>
        <v>7774677.9500000002</v>
      </c>
      <c r="Z477" s="196">
        <f t="shared" si="16"/>
        <v>15390098.67</v>
      </c>
      <c r="AA477" s="196">
        <f t="shared" si="16"/>
        <v>11070692.24</v>
      </c>
      <c r="AB477" s="196">
        <f t="shared" si="16"/>
        <v>5745028</v>
      </c>
      <c r="AC477" s="196">
        <f t="shared" si="16"/>
        <v>6425116.9000000004</v>
      </c>
      <c r="AD477" s="196">
        <f t="shared" si="16"/>
        <v>8054259.1500000004</v>
      </c>
      <c r="AE477" s="196">
        <f t="shared" si="16"/>
        <v>22850602.109999999</v>
      </c>
      <c r="AF477" s="196">
        <f t="shared" si="16"/>
        <v>8547135.5099999998</v>
      </c>
      <c r="AG477" s="196">
        <f t="shared" si="16"/>
        <v>8855445.3499999996</v>
      </c>
      <c r="AH477" s="196">
        <f t="shared" si="16"/>
        <v>10739046.75</v>
      </c>
      <c r="AI477" s="196">
        <f t="shared" si="16"/>
        <v>14507238.26</v>
      </c>
      <c r="AJ477" s="196">
        <f t="shared" si="16"/>
        <v>8243334.5199999996</v>
      </c>
      <c r="AK477" s="196">
        <f t="shared" si="16"/>
        <v>8363975.7699999996</v>
      </c>
      <c r="AL477" s="196">
        <f t="shared" si="16"/>
        <v>157145216.99000001</v>
      </c>
      <c r="AM477" s="196">
        <f t="shared" si="16"/>
        <v>10035511.150000002</v>
      </c>
      <c r="AN477" s="196">
        <f t="shared" si="16"/>
        <v>7225086.5</v>
      </c>
      <c r="AO477" s="196">
        <f t="shared" si="16"/>
        <v>17312941.98</v>
      </c>
      <c r="AP477" s="196">
        <f t="shared" si="16"/>
        <v>20044509.350000001</v>
      </c>
      <c r="AQ477" s="196">
        <f t="shared" si="16"/>
        <v>10983674.85</v>
      </c>
      <c r="AR477" s="196">
        <f t="shared" si="16"/>
        <v>5231042.45</v>
      </c>
      <c r="AS477" s="196">
        <f t="shared" si="16"/>
        <v>45264375.189999998</v>
      </c>
      <c r="AT477" s="196">
        <f t="shared" si="16"/>
        <v>9556830.870000001</v>
      </c>
      <c r="AU477" s="196">
        <f t="shared" si="16"/>
        <v>16688722.620000001</v>
      </c>
      <c r="AV477" s="196">
        <f t="shared" si="16"/>
        <v>15026725.109999999</v>
      </c>
      <c r="AW477" s="196">
        <f t="shared" si="16"/>
        <v>9283956.4000000004</v>
      </c>
      <c r="AX477" s="196">
        <f t="shared" si="16"/>
        <v>7042307.0199999996</v>
      </c>
      <c r="AY477" s="196">
        <f t="shared" si="16"/>
        <v>10089561.52</v>
      </c>
      <c r="AZ477" s="196">
        <f t="shared" si="16"/>
        <v>9682250.9399999995</v>
      </c>
      <c r="BA477" s="196">
        <f t="shared" si="16"/>
        <v>9004077.5</v>
      </c>
      <c r="BB477" s="196">
        <f t="shared" si="16"/>
        <v>42602462</v>
      </c>
      <c r="BC477" s="196">
        <f t="shared" si="16"/>
        <v>8948805.3399999999</v>
      </c>
      <c r="BD477" s="196">
        <f t="shared" si="16"/>
        <v>88288601.099999994</v>
      </c>
      <c r="BE477" s="196">
        <f t="shared" si="16"/>
        <v>22950250.309999999</v>
      </c>
      <c r="BF477" s="196">
        <f t="shared" si="16"/>
        <v>7672437.7400000002</v>
      </c>
      <c r="BG477" s="196">
        <f t="shared" si="16"/>
        <v>10329776.709999999</v>
      </c>
      <c r="BH477" s="196">
        <f t="shared" si="16"/>
        <v>56352795.029999994</v>
      </c>
      <c r="BI477" s="196">
        <f t="shared" si="16"/>
        <v>7248991.6600000001</v>
      </c>
      <c r="BJ477" s="196">
        <f t="shared" si="16"/>
        <v>5217175</v>
      </c>
      <c r="BK477" s="196">
        <f t="shared" si="16"/>
        <v>7807221.4799999995</v>
      </c>
      <c r="BL477" s="196">
        <f t="shared" si="16"/>
        <v>7414475.3399999999</v>
      </c>
      <c r="BM477" s="196">
        <f t="shared" si="16"/>
        <v>58613240.630000003</v>
      </c>
      <c r="BN477" s="196">
        <f t="shared" si="16"/>
        <v>14818206.07</v>
      </c>
      <c r="BO477" s="196">
        <f t="shared" si="16"/>
        <v>10575940.300000001</v>
      </c>
      <c r="BP477" s="196">
        <f t="shared" si="16"/>
        <v>18070952.740000002</v>
      </c>
      <c r="BQ477" s="196">
        <f t="shared" ref="BQ477:CM477" si="17">+BQ474+BQ475+BQ476</f>
        <v>12170383.719999999</v>
      </c>
      <c r="BR477" s="196">
        <f t="shared" si="17"/>
        <v>9405707.459999999</v>
      </c>
      <c r="BS477" s="196">
        <f t="shared" si="17"/>
        <v>258463120.18000001</v>
      </c>
      <c r="BT477" s="196">
        <f t="shared" si="17"/>
        <v>11550372.1</v>
      </c>
      <c r="BU477" s="196">
        <f t="shared" si="17"/>
        <v>9885630.1800000016</v>
      </c>
      <c r="BV477" s="196">
        <f>+BV474+BV475+BV476</f>
        <v>49249578.859999999</v>
      </c>
      <c r="BW477" s="196">
        <f t="shared" si="17"/>
        <v>3496262.65</v>
      </c>
      <c r="BX477" s="196">
        <f t="shared" si="17"/>
        <v>9450375.6799999997</v>
      </c>
      <c r="BY477" s="196">
        <f t="shared" si="17"/>
        <v>30150472.469999999</v>
      </c>
      <c r="BZ477" s="196">
        <f t="shared" si="17"/>
        <v>7121320.1799999997</v>
      </c>
      <c r="CA477" s="196">
        <f t="shared" si="17"/>
        <v>8523423.9800000004</v>
      </c>
      <c r="CB477" s="196">
        <f t="shared" si="17"/>
        <v>8578720.8699999992</v>
      </c>
      <c r="CC477" s="196">
        <f t="shared" si="17"/>
        <v>10785346.310000001</v>
      </c>
      <c r="CD477" s="196">
        <f t="shared" si="17"/>
        <v>24506665.82</v>
      </c>
      <c r="CE477" s="196">
        <f t="shared" si="17"/>
        <v>12885299.029999999</v>
      </c>
      <c r="CF477" s="196">
        <f t="shared" si="17"/>
        <v>21788280.829999998</v>
      </c>
      <c r="CG477" s="196">
        <f t="shared" si="17"/>
        <v>8449258.25</v>
      </c>
      <c r="CH477" s="196">
        <f t="shared" si="17"/>
        <v>7123216.2800000003</v>
      </c>
      <c r="CI477" s="196">
        <f t="shared" si="17"/>
        <v>8898770.8000000007</v>
      </c>
      <c r="CJ477" s="196">
        <f t="shared" si="17"/>
        <v>6570178.9500000002</v>
      </c>
      <c r="CK477" s="196">
        <f t="shared" si="17"/>
        <v>30264810.879999999</v>
      </c>
      <c r="CL477" s="196">
        <f t="shared" si="17"/>
        <v>6608683.0700000003</v>
      </c>
      <c r="CM477" s="196">
        <f t="shared" si="17"/>
        <v>5522326.1699999999</v>
      </c>
    </row>
    <row r="478" spans="2:92" s="117" customFormat="1" ht="25.95" customHeight="1">
      <c r="B478" s="117">
        <v>24</v>
      </c>
      <c r="C478" s="194" t="s">
        <v>699</v>
      </c>
      <c r="D478" s="191">
        <f t="shared" si="12"/>
        <v>156475</v>
      </c>
      <c r="E478" s="191">
        <f t="shared" ref="E478:BP479" si="18">SUMIF($A$4:$A$448,$B478,E$4:E$448)</f>
        <v>69899.600000000006</v>
      </c>
      <c r="F478" s="191">
        <f t="shared" si="18"/>
        <v>178948</v>
      </c>
      <c r="G478" s="191">
        <f t="shared" si="18"/>
        <v>36969</v>
      </c>
      <c r="H478" s="191">
        <f t="shared" si="18"/>
        <v>12774</v>
      </c>
      <c r="I478" s="191">
        <f t="shared" si="18"/>
        <v>105851.44</v>
      </c>
      <c r="J478" s="191">
        <f t="shared" si="18"/>
        <v>209947</v>
      </c>
      <c r="K478" s="191">
        <f t="shared" si="18"/>
        <v>162597</v>
      </c>
      <c r="L478" s="191">
        <f t="shared" si="18"/>
        <v>48500</v>
      </c>
      <c r="M478" s="191">
        <f t="shared" si="18"/>
        <v>49628.09</v>
      </c>
      <c r="N478" s="191">
        <f t="shared" si="18"/>
        <v>223046.08000000002</v>
      </c>
      <c r="O478" s="191">
        <f t="shared" si="18"/>
        <v>85258</v>
      </c>
      <c r="P478" s="191">
        <f t="shared" si="18"/>
        <v>782895</v>
      </c>
      <c r="Q478" s="191">
        <f t="shared" si="18"/>
        <v>121239.83</v>
      </c>
      <c r="R478" s="191">
        <f t="shared" si="18"/>
        <v>57682.460000000006</v>
      </c>
      <c r="S478" s="191">
        <f t="shared" si="18"/>
        <v>41582.89</v>
      </c>
      <c r="T478" s="191">
        <f t="shared" si="18"/>
        <v>55449.99</v>
      </c>
      <c r="U478" s="191">
        <f t="shared" si="18"/>
        <v>59712</v>
      </c>
      <c r="V478" s="191">
        <f t="shared" si="18"/>
        <v>30225</v>
      </c>
      <c r="W478" s="191">
        <f t="shared" si="18"/>
        <v>9532</v>
      </c>
      <c r="X478" s="191">
        <f t="shared" si="18"/>
        <v>813832.31</v>
      </c>
      <c r="Y478" s="191">
        <f t="shared" si="18"/>
        <v>83106.399999999994</v>
      </c>
      <c r="Z478" s="191">
        <f t="shared" si="18"/>
        <v>317256</v>
      </c>
      <c r="AA478" s="191">
        <f t="shared" si="18"/>
        <v>61087.38</v>
      </c>
      <c r="AB478" s="191">
        <f t="shared" si="18"/>
        <v>6000</v>
      </c>
      <c r="AC478" s="191">
        <f t="shared" si="18"/>
        <v>15746</v>
      </c>
      <c r="AD478" s="191">
        <f t="shared" si="18"/>
        <v>95489.2</v>
      </c>
      <c r="AE478" s="191">
        <f t="shared" si="18"/>
        <v>70980</v>
      </c>
      <c r="AF478" s="191">
        <f t="shared" si="18"/>
        <v>15685</v>
      </c>
      <c r="AG478" s="191">
        <f t="shared" si="18"/>
        <v>18600</v>
      </c>
      <c r="AH478" s="191">
        <f t="shared" si="18"/>
        <v>52778</v>
      </c>
      <c r="AI478" s="191">
        <f t="shared" si="18"/>
        <v>43253.41</v>
      </c>
      <c r="AJ478" s="191">
        <f t="shared" si="18"/>
        <v>48893</v>
      </c>
      <c r="AK478" s="191">
        <f t="shared" si="18"/>
        <v>324653.84000000003</v>
      </c>
      <c r="AL478" s="191">
        <f t="shared" si="18"/>
        <v>2284394.0699999998</v>
      </c>
      <c r="AM478" s="191">
        <f t="shared" si="18"/>
        <v>19490</v>
      </c>
      <c r="AN478" s="191">
        <f t="shared" si="18"/>
        <v>35334</v>
      </c>
      <c r="AO478" s="191">
        <f t="shared" si="18"/>
        <v>220449.5</v>
      </c>
      <c r="AP478" s="191">
        <f t="shared" si="18"/>
        <v>348588.51</v>
      </c>
      <c r="AQ478" s="191">
        <f t="shared" si="18"/>
        <v>115990.3</v>
      </c>
      <c r="AR478" s="191">
        <f t="shared" si="18"/>
        <v>9124</v>
      </c>
      <c r="AS478" s="191">
        <f t="shared" si="18"/>
        <v>584850.03</v>
      </c>
      <c r="AT478" s="191">
        <f t="shared" si="18"/>
        <v>51383</v>
      </c>
      <c r="AU478" s="191">
        <f t="shared" si="18"/>
        <v>83974</v>
      </c>
      <c r="AV478" s="191">
        <f t="shared" si="18"/>
        <v>33869</v>
      </c>
      <c r="AW478" s="191">
        <f t="shared" si="18"/>
        <v>142008</v>
      </c>
      <c r="AX478" s="191">
        <f t="shared" si="18"/>
        <v>4230</v>
      </c>
      <c r="AY478" s="191">
        <f t="shared" si="18"/>
        <v>96434</v>
      </c>
      <c r="AZ478" s="191">
        <f t="shared" si="18"/>
        <v>54916.020000000004</v>
      </c>
      <c r="BA478" s="191">
        <f t="shared" si="18"/>
        <v>3840</v>
      </c>
      <c r="BB478" s="191">
        <f t="shared" si="18"/>
        <v>712494.9</v>
      </c>
      <c r="BC478" s="191">
        <f t="shared" si="18"/>
        <v>25561</v>
      </c>
      <c r="BD478" s="191">
        <f t="shared" si="18"/>
        <v>1343907.3399999999</v>
      </c>
      <c r="BE478" s="191">
        <f t="shared" si="18"/>
        <v>58358.76</v>
      </c>
      <c r="BF478" s="191">
        <f t="shared" si="18"/>
        <v>9400</v>
      </c>
      <c r="BG478" s="191">
        <f t="shared" si="18"/>
        <v>37942</v>
      </c>
      <c r="BH478" s="191">
        <f t="shared" si="18"/>
        <v>383273.86</v>
      </c>
      <c r="BI478" s="191">
        <f t="shared" si="18"/>
        <v>11222</v>
      </c>
      <c r="BJ478" s="191">
        <f t="shared" si="18"/>
        <v>22194</v>
      </c>
      <c r="BK478" s="191">
        <f t="shared" si="18"/>
        <v>0</v>
      </c>
      <c r="BL478" s="191">
        <f t="shared" si="18"/>
        <v>37872</v>
      </c>
      <c r="BM478" s="191">
        <f t="shared" si="18"/>
        <v>323951</v>
      </c>
      <c r="BN478" s="191">
        <f t="shared" si="18"/>
        <v>53091</v>
      </c>
      <c r="BO478" s="191">
        <f t="shared" si="18"/>
        <v>142258.11000000002</v>
      </c>
      <c r="BP478" s="191">
        <f t="shared" si="18"/>
        <v>67466</v>
      </c>
      <c r="BQ478" s="191">
        <f t="shared" ref="BQ478:CM479" si="19">SUMIF($A$4:$A$448,$B478,BQ$4:BQ$448)</f>
        <v>29090</v>
      </c>
      <c r="BR478" s="191">
        <f t="shared" si="19"/>
        <v>202692.01</v>
      </c>
      <c r="BS478" s="191">
        <f t="shared" si="19"/>
        <v>2003275.21</v>
      </c>
      <c r="BT478" s="191">
        <f t="shared" si="19"/>
        <v>20815</v>
      </c>
      <c r="BU478" s="191">
        <f t="shared" si="19"/>
        <v>23168</v>
      </c>
      <c r="BV478" s="191">
        <f t="shared" si="19"/>
        <v>483149.26</v>
      </c>
      <c r="BW478" s="191">
        <f t="shared" si="19"/>
        <v>50658.91</v>
      </c>
      <c r="BX478" s="191">
        <f t="shared" si="19"/>
        <v>18719.259999999998</v>
      </c>
      <c r="BY478" s="191">
        <f t="shared" si="19"/>
        <v>158981</v>
      </c>
      <c r="BZ478" s="191">
        <f t="shared" si="19"/>
        <v>58640</v>
      </c>
      <c r="CA478" s="191">
        <f t="shared" si="19"/>
        <v>20889</v>
      </c>
      <c r="CB478" s="191">
        <f t="shared" si="19"/>
        <v>55321.68</v>
      </c>
      <c r="CC478" s="191">
        <f t="shared" si="19"/>
        <v>0</v>
      </c>
      <c r="CD478" s="191">
        <f t="shared" si="19"/>
        <v>95194.239999999991</v>
      </c>
      <c r="CE478" s="191">
        <f t="shared" si="19"/>
        <v>26470</v>
      </c>
      <c r="CF478" s="191">
        <f t="shared" si="19"/>
        <v>177265.72</v>
      </c>
      <c r="CG478" s="191">
        <f t="shared" si="19"/>
        <v>31264</v>
      </c>
      <c r="CH478" s="191">
        <f t="shared" si="19"/>
        <v>40504.9</v>
      </c>
      <c r="CI478" s="191">
        <f t="shared" si="19"/>
        <v>888</v>
      </c>
      <c r="CJ478" s="191">
        <f t="shared" si="19"/>
        <v>0</v>
      </c>
      <c r="CK478" s="191">
        <f t="shared" si="19"/>
        <v>150299.92000000001</v>
      </c>
      <c r="CL478" s="191">
        <f t="shared" si="19"/>
        <v>128250</v>
      </c>
      <c r="CM478" s="191">
        <f t="shared" si="19"/>
        <v>17478.150000000001</v>
      </c>
    </row>
    <row r="479" spans="2:92" s="117" customFormat="1" ht="25.95" customHeight="1">
      <c r="B479" s="117">
        <v>25</v>
      </c>
      <c r="C479" s="195" t="s">
        <v>700</v>
      </c>
      <c r="D479" s="191">
        <f t="shared" si="12"/>
        <v>46655151.770000003</v>
      </c>
      <c r="E479" s="191">
        <f t="shared" si="18"/>
        <v>2768037.54</v>
      </c>
      <c r="F479" s="191">
        <f t="shared" si="18"/>
        <v>2727472.46</v>
      </c>
      <c r="G479" s="191">
        <f t="shared" si="18"/>
        <v>3048676.14</v>
      </c>
      <c r="H479" s="191">
        <f t="shared" si="18"/>
        <v>1859099.95</v>
      </c>
      <c r="I479" s="191">
        <f t="shared" si="18"/>
        <v>3399509.93</v>
      </c>
      <c r="J479" s="191">
        <f t="shared" si="18"/>
        <v>4199154.05</v>
      </c>
      <c r="K479" s="191">
        <f t="shared" si="18"/>
        <v>6631363.4000000004</v>
      </c>
      <c r="L479" s="191">
        <f t="shared" si="18"/>
        <v>3703331.15</v>
      </c>
      <c r="M479" s="191">
        <f t="shared" si="18"/>
        <v>3662672.47</v>
      </c>
      <c r="N479" s="191">
        <f t="shared" si="18"/>
        <v>10406919.24</v>
      </c>
      <c r="O479" s="191">
        <f t="shared" si="18"/>
        <v>1280541.24</v>
      </c>
      <c r="P479" s="191">
        <f t="shared" si="18"/>
        <v>25027239.960000001</v>
      </c>
      <c r="Q479" s="191">
        <f t="shared" si="18"/>
        <v>3636592.19</v>
      </c>
      <c r="R479" s="191">
        <f t="shared" si="18"/>
        <v>4257364.5599999996</v>
      </c>
      <c r="S479" s="191">
        <f t="shared" si="18"/>
        <v>8918187.9399999995</v>
      </c>
      <c r="T479" s="191">
        <f t="shared" si="18"/>
        <v>2687482.58</v>
      </c>
      <c r="U479" s="191">
        <f t="shared" si="18"/>
        <v>3819776.72</v>
      </c>
      <c r="V479" s="191">
        <f t="shared" si="18"/>
        <v>2922873.88</v>
      </c>
      <c r="W479" s="191">
        <f t="shared" si="18"/>
        <v>955447.81</v>
      </c>
      <c r="X479" s="191">
        <f t="shared" si="18"/>
        <v>55304661.890000001</v>
      </c>
      <c r="Y479" s="191">
        <f t="shared" si="18"/>
        <v>2086661.43</v>
      </c>
      <c r="Z479" s="191">
        <f t="shared" si="18"/>
        <v>4800917.2699999996</v>
      </c>
      <c r="AA479" s="191">
        <f t="shared" si="18"/>
        <v>2816029.65</v>
      </c>
      <c r="AB479" s="191">
        <f t="shared" si="18"/>
        <v>901213.06</v>
      </c>
      <c r="AC479" s="191">
        <f t="shared" si="18"/>
        <v>1994561.1</v>
      </c>
      <c r="AD479" s="191">
        <f t="shared" si="18"/>
        <v>2243225.84</v>
      </c>
      <c r="AE479" s="191">
        <f t="shared" si="18"/>
        <v>9667277.9000000004</v>
      </c>
      <c r="AF479" s="191">
        <f t="shared" si="18"/>
        <v>1450333.17</v>
      </c>
      <c r="AG479" s="191">
        <f t="shared" si="18"/>
        <v>2166831.58</v>
      </c>
      <c r="AH479" s="191">
        <f t="shared" si="18"/>
        <v>2754598.34</v>
      </c>
      <c r="AI479" s="191">
        <f t="shared" si="18"/>
        <v>6778603.1200000001</v>
      </c>
      <c r="AJ479" s="191">
        <f t="shared" si="18"/>
        <v>1829800.43</v>
      </c>
      <c r="AK479" s="191">
        <f t="shared" si="18"/>
        <v>2649253.06</v>
      </c>
      <c r="AL479" s="191">
        <f t="shared" si="18"/>
        <v>206985242.28</v>
      </c>
      <c r="AM479" s="191">
        <f t="shared" si="18"/>
        <v>2894928.28</v>
      </c>
      <c r="AN479" s="191">
        <f t="shared" si="18"/>
        <v>1599106.41</v>
      </c>
      <c r="AO479" s="191">
        <f t="shared" si="18"/>
        <v>9369616.2100000009</v>
      </c>
      <c r="AP479" s="191">
        <f t="shared" si="18"/>
        <v>7198866.0300000003</v>
      </c>
      <c r="AQ479" s="191">
        <f t="shared" si="18"/>
        <v>3368728.36</v>
      </c>
      <c r="AR479" s="191">
        <f t="shared" si="18"/>
        <v>895699.73</v>
      </c>
      <c r="AS479" s="191">
        <f t="shared" si="18"/>
        <v>21663753.440000001</v>
      </c>
      <c r="AT479" s="191">
        <f t="shared" si="18"/>
        <v>2814982.56</v>
      </c>
      <c r="AU479" s="191">
        <f t="shared" si="18"/>
        <v>7417382.7800000003</v>
      </c>
      <c r="AV479" s="191">
        <f t="shared" si="18"/>
        <v>7217506.5700000003</v>
      </c>
      <c r="AW479" s="191">
        <f t="shared" si="18"/>
        <v>2691864.78</v>
      </c>
      <c r="AX479" s="191">
        <f t="shared" si="18"/>
        <v>1129156.21</v>
      </c>
      <c r="AY479" s="191">
        <f t="shared" si="18"/>
        <v>3757605.94</v>
      </c>
      <c r="AZ479" s="191">
        <f t="shared" si="18"/>
        <v>3247644.47</v>
      </c>
      <c r="BA479" s="191">
        <f t="shared" si="18"/>
        <v>2241866.86</v>
      </c>
      <c r="BB479" s="191">
        <f t="shared" si="18"/>
        <v>32657569.739999998</v>
      </c>
      <c r="BC479" s="191">
        <f t="shared" si="18"/>
        <v>2085330.1</v>
      </c>
      <c r="BD479" s="191">
        <f t="shared" si="18"/>
        <v>70423853.469999999</v>
      </c>
      <c r="BE479" s="191">
        <f t="shared" si="18"/>
        <v>12003001.18</v>
      </c>
      <c r="BF479" s="191">
        <f t="shared" si="18"/>
        <v>1769105.97</v>
      </c>
      <c r="BG479" s="191">
        <f t="shared" si="18"/>
        <v>2210437.9500000002</v>
      </c>
      <c r="BH479" s="191">
        <f t="shared" si="18"/>
        <v>22949403.77</v>
      </c>
      <c r="BI479" s="191">
        <f t="shared" si="18"/>
        <v>1634824.89</v>
      </c>
      <c r="BJ479" s="191">
        <f t="shared" si="18"/>
        <v>1039487.59</v>
      </c>
      <c r="BK479" s="191">
        <f t="shared" si="18"/>
        <v>2853653.92</v>
      </c>
      <c r="BL479" s="191">
        <f t="shared" si="18"/>
        <v>2379804.94</v>
      </c>
      <c r="BM479" s="191">
        <f t="shared" si="18"/>
        <v>28794699.530000001</v>
      </c>
      <c r="BN479" s="191">
        <f t="shared" si="18"/>
        <v>5820167.3600000003</v>
      </c>
      <c r="BO479" s="191">
        <f t="shared" si="18"/>
        <v>4383274.41</v>
      </c>
      <c r="BP479" s="191">
        <f t="shared" si="18"/>
        <v>7609375.7599999998</v>
      </c>
      <c r="BQ479" s="191">
        <f t="shared" si="19"/>
        <v>4271336.42</v>
      </c>
      <c r="BR479" s="191">
        <f t="shared" si="19"/>
        <v>2819839.07</v>
      </c>
      <c r="BS479" s="191">
        <f t="shared" si="19"/>
        <v>273848529.01999998</v>
      </c>
      <c r="BT479" s="191">
        <f t="shared" si="19"/>
        <v>3719930.35</v>
      </c>
      <c r="BU479" s="191">
        <f t="shared" si="19"/>
        <v>2897148.53</v>
      </c>
      <c r="BV479" s="191">
        <f t="shared" si="19"/>
        <v>23723138.879999999</v>
      </c>
      <c r="BW479" s="191">
        <f t="shared" si="19"/>
        <v>565780.5</v>
      </c>
      <c r="BX479" s="191">
        <f t="shared" si="19"/>
        <v>2712169.26</v>
      </c>
      <c r="BY479" s="191">
        <f t="shared" si="19"/>
        <v>13369577.789999999</v>
      </c>
      <c r="BZ479" s="191">
        <f t="shared" si="19"/>
        <v>1777480.18</v>
      </c>
      <c r="CA479" s="191">
        <f t="shared" si="19"/>
        <v>1696565.35</v>
      </c>
      <c r="CB479" s="191">
        <f t="shared" si="19"/>
        <v>2691621.24</v>
      </c>
      <c r="CC479" s="191">
        <f t="shared" si="19"/>
        <v>4034477.08</v>
      </c>
      <c r="CD479" s="191">
        <f t="shared" si="19"/>
        <v>10117145.880000001</v>
      </c>
      <c r="CE479" s="191">
        <f t="shared" si="19"/>
        <v>3493955.21</v>
      </c>
      <c r="CF479" s="191">
        <f t="shared" si="19"/>
        <v>9762447.7400000002</v>
      </c>
      <c r="CG479" s="191">
        <f t="shared" si="19"/>
        <v>1673417.66</v>
      </c>
      <c r="CH479" s="191">
        <f t="shared" si="19"/>
        <v>1381556.58</v>
      </c>
      <c r="CI479" s="191">
        <f t="shared" si="19"/>
        <v>1410145.33</v>
      </c>
      <c r="CJ479" s="191">
        <f t="shared" si="19"/>
        <v>1325727.27</v>
      </c>
      <c r="CK479" s="191">
        <f t="shared" si="19"/>
        <v>13352694.52</v>
      </c>
      <c r="CL479" s="191">
        <f t="shared" si="19"/>
        <v>1398483.53</v>
      </c>
      <c r="CM479" s="191">
        <f t="shared" si="19"/>
        <v>1175278.94</v>
      </c>
    </row>
    <row r="480" spans="2:92" s="197" customFormat="1" ht="25.95" customHeight="1">
      <c r="C480" s="198" t="s">
        <v>701</v>
      </c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</row>
    <row r="481" spans="2:91" s="117" customFormat="1" ht="25.95" customHeight="1">
      <c r="B481" s="117">
        <v>26</v>
      </c>
      <c r="C481" s="195" t="s">
        <v>702</v>
      </c>
      <c r="D481" s="191">
        <f t="shared" si="12"/>
        <v>16147566.239999998</v>
      </c>
      <c r="E481" s="191">
        <f t="shared" ref="E481:BP482" si="20">SUMIF($A$4:$A$448,$B481,E$4:E$448)</f>
        <v>1396927.88</v>
      </c>
      <c r="F481" s="191">
        <f t="shared" si="20"/>
        <v>957558.32</v>
      </c>
      <c r="G481" s="191">
        <f t="shared" si="20"/>
        <v>543551.76</v>
      </c>
      <c r="H481" s="191">
        <f t="shared" si="20"/>
        <v>753824.47000000009</v>
      </c>
      <c r="I481" s="191">
        <f t="shared" si="20"/>
        <v>2308716.5100000002</v>
      </c>
      <c r="J481" s="191">
        <f t="shared" si="20"/>
        <v>1634985.77</v>
      </c>
      <c r="K481" s="191">
        <f t="shared" si="20"/>
        <v>2613086.81</v>
      </c>
      <c r="L481" s="191">
        <f t="shared" si="20"/>
        <v>690047.77</v>
      </c>
      <c r="M481" s="191">
        <f t="shared" si="20"/>
        <v>653833.41</v>
      </c>
      <c r="N481" s="191">
        <f t="shared" si="20"/>
        <v>5937749.4199999999</v>
      </c>
      <c r="O481" s="191">
        <f t="shared" si="20"/>
        <v>428120.77</v>
      </c>
      <c r="P481" s="191">
        <f t="shared" si="20"/>
        <v>10693837.889999999</v>
      </c>
      <c r="Q481" s="191">
        <f t="shared" si="20"/>
        <v>1589500</v>
      </c>
      <c r="R481" s="191">
        <f t="shared" si="20"/>
        <v>1827168.8599999999</v>
      </c>
      <c r="S481" s="191">
        <f t="shared" si="20"/>
        <v>2558352.6799999997</v>
      </c>
      <c r="T481" s="191">
        <f t="shared" si="20"/>
        <v>931260.25</v>
      </c>
      <c r="U481" s="191">
        <f t="shared" si="20"/>
        <v>1262136.17</v>
      </c>
      <c r="V481" s="191">
        <f t="shared" si="20"/>
        <v>675737.09000000008</v>
      </c>
      <c r="W481" s="191">
        <f t="shared" si="20"/>
        <v>371053.99</v>
      </c>
      <c r="X481" s="191">
        <f t="shared" si="20"/>
        <v>33134863.560000002</v>
      </c>
      <c r="Y481" s="191">
        <f t="shared" si="20"/>
        <v>857248.02</v>
      </c>
      <c r="Z481" s="191">
        <f t="shared" si="20"/>
        <v>2048403.43</v>
      </c>
      <c r="AA481" s="191">
        <f t="shared" si="20"/>
        <v>2559615.09</v>
      </c>
      <c r="AB481" s="191">
        <f t="shared" si="20"/>
        <v>352394.49</v>
      </c>
      <c r="AC481" s="191">
        <f t="shared" si="20"/>
        <v>644976.23</v>
      </c>
      <c r="AD481" s="191">
        <f t="shared" si="20"/>
        <v>926280.08000000007</v>
      </c>
      <c r="AE481" s="191">
        <f t="shared" si="20"/>
        <v>4994017.5699999994</v>
      </c>
      <c r="AF481" s="191">
        <f t="shared" si="20"/>
        <v>1102422.24</v>
      </c>
      <c r="AG481" s="191">
        <f t="shared" si="20"/>
        <v>856453.03000000014</v>
      </c>
      <c r="AH481" s="191">
        <f t="shared" si="20"/>
        <v>1422557.56</v>
      </c>
      <c r="AI481" s="191">
        <f t="shared" si="20"/>
        <v>2240858.9299999997</v>
      </c>
      <c r="AJ481" s="191">
        <f t="shared" si="20"/>
        <v>727199.90999999992</v>
      </c>
      <c r="AK481" s="191">
        <f t="shared" si="20"/>
        <v>790893.23</v>
      </c>
      <c r="AL481" s="191">
        <f t="shared" si="20"/>
        <v>140675891.41</v>
      </c>
      <c r="AM481" s="191">
        <f t="shared" si="20"/>
        <v>1781200.6199999999</v>
      </c>
      <c r="AN481" s="191">
        <f t="shared" si="20"/>
        <v>683341.96</v>
      </c>
      <c r="AO481" s="191">
        <f t="shared" si="20"/>
        <v>3111639.67</v>
      </c>
      <c r="AP481" s="191">
        <f t="shared" si="20"/>
        <v>2619549.63</v>
      </c>
      <c r="AQ481" s="191">
        <f t="shared" si="20"/>
        <v>1325891.6900000002</v>
      </c>
      <c r="AR481" s="191">
        <f t="shared" si="20"/>
        <v>250827.92</v>
      </c>
      <c r="AS481" s="191">
        <f t="shared" si="20"/>
        <v>12695105.069999998</v>
      </c>
      <c r="AT481" s="191">
        <f t="shared" si="20"/>
        <v>1512888.16</v>
      </c>
      <c r="AU481" s="191">
        <f t="shared" si="20"/>
        <v>3135444.57</v>
      </c>
      <c r="AV481" s="191">
        <f t="shared" si="20"/>
        <v>2434841.2799999998</v>
      </c>
      <c r="AW481" s="191">
        <f t="shared" si="20"/>
        <v>1214749.54</v>
      </c>
      <c r="AX481" s="191">
        <f t="shared" si="20"/>
        <v>745182.15</v>
      </c>
      <c r="AY481" s="191">
        <f t="shared" si="20"/>
        <v>1000352.5599999999</v>
      </c>
      <c r="AZ481" s="191">
        <f t="shared" si="20"/>
        <v>1851760.7599999998</v>
      </c>
      <c r="BA481" s="191">
        <f t="shared" si="20"/>
        <v>718006.52</v>
      </c>
      <c r="BB481" s="191">
        <f t="shared" si="20"/>
        <v>7740155.3399999999</v>
      </c>
      <c r="BC481" s="191">
        <f t="shared" si="20"/>
        <v>782548.62</v>
      </c>
      <c r="BD481" s="191">
        <f t="shared" si="20"/>
        <v>32212683.82</v>
      </c>
      <c r="BE481" s="191">
        <f t="shared" si="20"/>
        <v>2384936.4700000002</v>
      </c>
      <c r="BF481" s="191">
        <f t="shared" si="20"/>
        <v>545334.88</v>
      </c>
      <c r="BG481" s="191">
        <f t="shared" si="20"/>
        <v>1047671.51</v>
      </c>
      <c r="BH481" s="191">
        <f t="shared" si="20"/>
        <v>18897163.960000001</v>
      </c>
      <c r="BI481" s="191">
        <f t="shared" si="20"/>
        <v>528707.30000000005</v>
      </c>
      <c r="BJ481" s="191">
        <f t="shared" si="20"/>
        <v>539680.48</v>
      </c>
      <c r="BK481" s="191">
        <f t="shared" si="20"/>
        <v>1129847.3299999998</v>
      </c>
      <c r="BL481" s="191">
        <f t="shared" si="20"/>
        <v>1064721.6599999999</v>
      </c>
      <c r="BM481" s="191">
        <f t="shared" si="20"/>
        <v>14943165.369999999</v>
      </c>
      <c r="BN481" s="191">
        <f t="shared" si="20"/>
        <v>2023689.3099999998</v>
      </c>
      <c r="BO481" s="191">
        <f t="shared" si="20"/>
        <v>1647882.6400000001</v>
      </c>
      <c r="BP481" s="191">
        <f t="shared" si="20"/>
        <v>3723360.59</v>
      </c>
      <c r="BQ481" s="191">
        <f t="shared" ref="BQ481:CM482" si="21">SUMIF($A$4:$A$448,$B481,BQ$4:BQ$448)</f>
        <v>1489140.06</v>
      </c>
      <c r="BR481" s="191">
        <f t="shared" si="21"/>
        <v>1259768.1199999999</v>
      </c>
      <c r="BS481" s="191">
        <f t="shared" si="21"/>
        <v>157873088.09</v>
      </c>
      <c r="BT481" s="191">
        <f t="shared" si="21"/>
        <v>1082318.07</v>
      </c>
      <c r="BU481" s="191">
        <f t="shared" si="21"/>
        <v>1359801.86</v>
      </c>
      <c r="BV481" s="191">
        <f t="shared" si="21"/>
        <v>16081025.710000001</v>
      </c>
      <c r="BW481" s="191">
        <f t="shared" si="21"/>
        <v>392683.37</v>
      </c>
      <c r="BX481" s="191">
        <f t="shared" si="21"/>
        <v>1071196.3399999999</v>
      </c>
      <c r="BY481" s="191">
        <f t="shared" si="21"/>
        <v>6014210.6000000006</v>
      </c>
      <c r="BZ481" s="191">
        <f t="shared" si="21"/>
        <v>519004.39</v>
      </c>
      <c r="CA481" s="191">
        <f t="shared" si="21"/>
        <v>783780.76</v>
      </c>
      <c r="CB481" s="191">
        <f t="shared" si="21"/>
        <v>1475571.2899999998</v>
      </c>
      <c r="CC481" s="191">
        <f t="shared" si="21"/>
        <v>1698892.19</v>
      </c>
      <c r="CD481" s="191">
        <f t="shared" si="21"/>
        <v>5647306.8300000001</v>
      </c>
      <c r="CE481" s="191">
        <f t="shared" si="21"/>
        <v>1365899.68</v>
      </c>
      <c r="CF481" s="191">
        <f t="shared" si="21"/>
        <v>2669135.33</v>
      </c>
      <c r="CG481" s="191">
        <f t="shared" si="21"/>
        <v>841954.08000000007</v>
      </c>
      <c r="CH481" s="191">
        <f t="shared" si="21"/>
        <v>909860.23</v>
      </c>
      <c r="CI481" s="191">
        <f t="shared" si="21"/>
        <v>450426.69</v>
      </c>
      <c r="CJ481" s="191">
        <f t="shared" si="21"/>
        <v>617707.34000000008</v>
      </c>
      <c r="CK481" s="191">
        <f t="shared" si="21"/>
        <v>8471847.2999999989</v>
      </c>
      <c r="CL481" s="191">
        <f t="shared" si="21"/>
        <v>602552.63</v>
      </c>
      <c r="CM481" s="191">
        <f t="shared" si="21"/>
        <v>509403.74</v>
      </c>
    </row>
    <row r="482" spans="2:91" s="117" customFormat="1" ht="25.95" customHeight="1">
      <c r="B482" s="117">
        <v>27</v>
      </c>
      <c r="C482" s="194" t="s">
        <v>703</v>
      </c>
      <c r="D482" s="191">
        <f t="shared" si="12"/>
        <v>3139221.4</v>
      </c>
      <c r="E482" s="191">
        <f t="shared" si="20"/>
        <v>400428.86</v>
      </c>
      <c r="F482" s="191">
        <f t="shared" si="20"/>
        <v>1328102.7</v>
      </c>
      <c r="G482" s="191">
        <f t="shared" si="20"/>
        <v>2269399.5</v>
      </c>
      <c r="H482" s="191">
        <f t="shared" si="20"/>
        <v>1169959</v>
      </c>
      <c r="I482" s="191">
        <f t="shared" si="20"/>
        <v>2190340.5</v>
      </c>
      <c r="J482" s="191">
        <f t="shared" si="20"/>
        <v>1366671.4</v>
      </c>
      <c r="K482" s="191">
        <f t="shared" si="20"/>
        <v>2512221.25</v>
      </c>
      <c r="L482" s="191">
        <f t="shared" si="20"/>
        <v>2509962</v>
      </c>
      <c r="M482" s="191">
        <f t="shared" si="20"/>
        <v>2593568.4</v>
      </c>
      <c r="N482" s="191">
        <f t="shared" si="20"/>
        <v>5465916.5</v>
      </c>
      <c r="O482" s="191">
        <f t="shared" si="20"/>
        <v>1094378.6000000001</v>
      </c>
      <c r="P482" s="191">
        <f t="shared" si="20"/>
        <v>3348905.34</v>
      </c>
      <c r="Q482" s="191">
        <f t="shared" si="20"/>
        <v>1520851.15</v>
      </c>
      <c r="R482" s="191">
        <f t="shared" si="20"/>
        <v>1733490.5</v>
      </c>
      <c r="S482" s="191">
        <f t="shared" si="20"/>
        <v>217130</v>
      </c>
      <c r="T482" s="191">
        <f t="shared" si="20"/>
        <v>1733356.86</v>
      </c>
      <c r="U482" s="191">
        <f t="shared" si="20"/>
        <v>1038059.8</v>
      </c>
      <c r="V482" s="191">
        <f t="shared" si="20"/>
        <v>1069943</v>
      </c>
      <c r="W482" s="191">
        <f t="shared" si="20"/>
        <v>610293.16</v>
      </c>
      <c r="X482" s="191">
        <f t="shared" si="20"/>
        <v>2757491.34</v>
      </c>
      <c r="Y482" s="191">
        <f t="shared" si="20"/>
        <v>1002039.5</v>
      </c>
      <c r="Z482" s="191">
        <f t="shared" si="20"/>
        <v>3133743.1</v>
      </c>
      <c r="AA482" s="191">
        <f t="shared" si="20"/>
        <v>1453442</v>
      </c>
      <c r="AB482" s="191">
        <f t="shared" si="20"/>
        <v>850366</v>
      </c>
      <c r="AC482" s="191">
        <f t="shared" si="20"/>
        <v>1065490.1399999999</v>
      </c>
      <c r="AD482" s="191">
        <f t="shared" si="20"/>
        <v>1174578.1399999999</v>
      </c>
      <c r="AE482" s="191">
        <f t="shared" si="20"/>
        <v>2316589.6</v>
      </c>
      <c r="AF482" s="191">
        <f t="shared" si="20"/>
        <v>904664</v>
      </c>
      <c r="AG482" s="191">
        <f t="shared" si="20"/>
        <v>1058577.25</v>
      </c>
      <c r="AH482" s="191">
        <f t="shared" si="20"/>
        <v>2735153</v>
      </c>
      <c r="AI482" s="191">
        <f t="shared" si="20"/>
        <v>636874.03</v>
      </c>
      <c r="AJ482" s="191">
        <f t="shared" si="20"/>
        <v>1376008</v>
      </c>
      <c r="AK482" s="191">
        <f t="shared" si="20"/>
        <v>1963086.9</v>
      </c>
      <c r="AL482" s="191">
        <f t="shared" si="20"/>
        <v>5972668.5800000001</v>
      </c>
      <c r="AM482" s="191">
        <f t="shared" si="20"/>
        <v>988321.25</v>
      </c>
      <c r="AN482" s="191">
        <f t="shared" si="20"/>
        <v>1721504.6</v>
      </c>
      <c r="AO482" s="191">
        <f t="shared" si="20"/>
        <v>2785056.75</v>
      </c>
      <c r="AP482" s="191">
        <f t="shared" si="20"/>
        <v>4462759.25</v>
      </c>
      <c r="AQ482" s="191">
        <f t="shared" si="20"/>
        <v>1544359.28</v>
      </c>
      <c r="AR482" s="191">
        <f t="shared" si="20"/>
        <v>562833.5</v>
      </c>
      <c r="AS482" s="191">
        <f t="shared" si="20"/>
        <v>5016658.8</v>
      </c>
      <c r="AT482" s="191">
        <f t="shared" si="20"/>
        <v>1880899.8</v>
      </c>
      <c r="AU482" s="191">
        <f t="shared" si="20"/>
        <v>2584831</v>
      </c>
      <c r="AV482" s="191">
        <f t="shared" si="20"/>
        <v>2118153.65</v>
      </c>
      <c r="AW482" s="191">
        <f t="shared" si="20"/>
        <v>740525</v>
      </c>
      <c r="AX482" s="191">
        <f t="shared" si="20"/>
        <v>1133175.1299999999</v>
      </c>
      <c r="AY482" s="191">
        <f t="shared" si="20"/>
        <v>1993708.22</v>
      </c>
      <c r="AZ482" s="191">
        <f t="shared" si="20"/>
        <v>1481401.8</v>
      </c>
      <c r="BA482" s="191">
        <f t="shared" si="20"/>
        <v>917885.6</v>
      </c>
      <c r="BB482" s="191">
        <f t="shared" si="20"/>
        <v>4469027.67</v>
      </c>
      <c r="BC482" s="191">
        <f t="shared" si="20"/>
        <v>1106395.5</v>
      </c>
      <c r="BD482" s="191">
        <f t="shared" si="20"/>
        <v>2153879.35</v>
      </c>
      <c r="BE482" s="191">
        <f t="shared" si="20"/>
        <v>2708247.51</v>
      </c>
      <c r="BF482" s="191">
        <f t="shared" si="20"/>
        <v>823935</v>
      </c>
      <c r="BG482" s="191">
        <f t="shared" si="20"/>
        <v>1533167</v>
      </c>
      <c r="BH482" s="191">
        <f t="shared" si="20"/>
        <v>1911600.78</v>
      </c>
      <c r="BI482" s="191">
        <f t="shared" si="20"/>
        <v>638951.72</v>
      </c>
      <c r="BJ482" s="191">
        <f t="shared" si="20"/>
        <v>679656.02</v>
      </c>
      <c r="BK482" s="191">
        <f t="shared" si="20"/>
        <v>1471957.7</v>
      </c>
      <c r="BL482" s="191">
        <f t="shared" si="20"/>
        <v>1467426.25</v>
      </c>
      <c r="BM482" s="191">
        <f t="shared" si="20"/>
        <v>3979859.12</v>
      </c>
      <c r="BN482" s="191">
        <f t="shared" si="20"/>
        <v>1271145.07</v>
      </c>
      <c r="BO482" s="191">
        <f t="shared" si="20"/>
        <v>1298781.5</v>
      </c>
      <c r="BP482" s="191">
        <f t="shared" si="20"/>
        <v>3258491.8</v>
      </c>
      <c r="BQ482" s="191">
        <f t="shared" si="21"/>
        <v>588242.69999999995</v>
      </c>
      <c r="BR482" s="191">
        <f t="shared" si="21"/>
        <v>2455703.98</v>
      </c>
      <c r="BS482" s="191">
        <f t="shared" si="21"/>
        <v>8337413.9699999997</v>
      </c>
      <c r="BT482" s="191">
        <f t="shared" si="21"/>
        <v>1451318</v>
      </c>
      <c r="BU482" s="191">
        <f t="shared" si="21"/>
        <v>1874324.25</v>
      </c>
      <c r="BV482" s="191">
        <f t="shared" si="21"/>
        <v>985619</v>
      </c>
      <c r="BW482" s="191">
        <f t="shared" si="21"/>
        <v>5898</v>
      </c>
      <c r="BX482" s="191">
        <f t="shared" si="21"/>
        <v>1530443.5</v>
      </c>
      <c r="BY482" s="191">
        <f t="shared" si="21"/>
        <v>3972367.68</v>
      </c>
      <c r="BZ482" s="191">
        <f t="shared" si="21"/>
        <v>885060.55</v>
      </c>
      <c r="CA482" s="191">
        <f t="shared" si="21"/>
        <v>1190630</v>
      </c>
      <c r="CB482" s="191">
        <f t="shared" si="21"/>
        <v>1474787.82</v>
      </c>
      <c r="CC482" s="191">
        <f t="shared" si="21"/>
        <v>2615793</v>
      </c>
      <c r="CD482" s="191">
        <f t="shared" si="21"/>
        <v>3029794.5</v>
      </c>
      <c r="CE482" s="191">
        <f t="shared" si="21"/>
        <v>1782851</v>
      </c>
      <c r="CF482" s="191">
        <f t="shared" si="21"/>
        <v>1682443.52</v>
      </c>
      <c r="CG482" s="191">
        <f t="shared" si="21"/>
        <v>383000.5</v>
      </c>
      <c r="CH482" s="191">
        <f t="shared" si="21"/>
        <v>983651.5</v>
      </c>
      <c r="CI482" s="191">
        <f t="shared" si="21"/>
        <v>1290987</v>
      </c>
      <c r="CJ482" s="191">
        <f t="shared" si="21"/>
        <v>1185700.7</v>
      </c>
      <c r="CK482" s="191">
        <f t="shared" si="21"/>
        <v>7614568.7199999997</v>
      </c>
      <c r="CL482" s="191">
        <f t="shared" si="21"/>
        <v>516259.5</v>
      </c>
      <c r="CM482" s="191">
        <f t="shared" si="21"/>
        <v>903598</v>
      </c>
    </row>
    <row r="483" spans="2:91" s="197" customFormat="1" ht="25.95" customHeight="1">
      <c r="C483" s="198" t="s">
        <v>704</v>
      </c>
      <c r="D483" s="196">
        <f>+D480+D481+D482</f>
        <v>19286787.639999997</v>
      </c>
      <c r="E483" s="196">
        <f t="shared" ref="E483:BP483" si="22">+E480+E481+E482</f>
        <v>1797356.7399999998</v>
      </c>
      <c r="F483" s="196">
        <f t="shared" si="22"/>
        <v>2285661.02</v>
      </c>
      <c r="G483" s="196">
        <f t="shared" si="22"/>
        <v>2812951.26</v>
      </c>
      <c r="H483" s="196">
        <f t="shared" si="22"/>
        <v>1923783.4700000002</v>
      </c>
      <c r="I483" s="196">
        <f t="shared" si="22"/>
        <v>4499057.01</v>
      </c>
      <c r="J483" s="196">
        <f t="shared" si="22"/>
        <v>3001657.17</v>
      </c>
      <c r="K483" s="196">
        <f t="shared" si="22"/>
        <v>5125308.0600000005</v>
      </c>
      <c r="L483" s="196">
        <f t="shared" si="22"/>
        <v>3200009.77</v>
      </c>
      <c r="M483" s="196">
        <f t="shared" si="22"/>
        <v>3247401.81</v>
      </c>
      <c r="N483" s="196">
        <f t="shared" si="22"/>
        <v>11403665.92</v>
      </c>
      <c r="O483" s="196">
        <f t="shared" si="22"/>
        <v>1522499.37</v>
      </c>
      <c r="P483" s="196">
        <f t="shared" si="22"/>
        <v>14042743.229999999</v>
      </c>
      <c r="Q483" s="196">
        <f t="shared" si="22"/>
        <v>3110351.15</v>
      </c>
      <c r="R483" s="196">
        <f t="shared" si="22"/>
        <v>3560659.36</v>
      </c>
      <c r="S483" s="196">
        <f t="shared" si="22"/>
        <v>2775482.6799999997</v>
      </c>
      <c r="T483" s="196">
        <f t="shared" si="22"/>
        <v>2664617.1100000003</v>
      </c>
      <c r="U483" s="196">
        <f t="shared" si="22"/>
        <v>2300195.9699999997</v>
      </c>
      <c r="V483" s="196">
        <f t="shared" si="22"/>
        <v>1745680.09</v>
      </c>
      <c r="W483" s="196">
        <f t="shared" si="22"/>
        <v>981347.15</v>
      </c>
      <c r="X483" s="196">
        <f t="shared" si="22"/>
        <v>35892354.900000006</v>
      </c>
      <c r="Y483" s="196">
        <f t="shared" si="22"/>
        <v>1859287.52</v>
      </c>
      <c r="Z483" s="196">
        <f t="shared" si="22"/>
        <v>5182146.53</v>
      </c>
      <c r="AA483" s="196">
        <f t="shared" si="22"/>
        <v>4013057.09</v>
      </c>
      <c r="AB483" s="196">
        <f t="shared" si="22"/>
        <v>1202760.49</v>
      </c>
      <c r="AC483" s="196">
        <f t="shared" si="22"/>
        <v>1710466.3699999999</v>
      </c>
      <c r="AD483" s="196">
        <f t="shared" si="22"/>
        <v>2100858.2199999997</v>
      </c>
      <c r="AE483" s="196">
        <f t="shared" si="22"/>
        <v>7310607.1699999999</v>
      </c>
      <c r="AF483" s="196">
        <f t="shared" si="22"/>
        <v>2007086.24</v>
      </c>
      <c r="AG483" s="196">
        <f t="shared" si="22"/>
        <v>1915030.2800000003</v>
      </c>
      <c r="AH483" s="196">
        <f t="shared" si="22"/>
        <v>4157710.56</v>
      </c>
      <c r="AI483" s="196">
        <f t="shared" si="22"/>
        <v>2877732.96</v>
      </c>
      <c r="AJ483" s="196">
        <f t="shared" si="22"/>
        <v>2103207.91</v>
      </c>
      <c r="AK483" s="196">
        <f t="shared" si="22"/>
        <v>2753980.13</v>
      </c>
      <c r="AL483" s="196">
        <f t="shared" si="22"/>
        <v>146648559.99000001</v>
      </c>
      <c r="AM483" s="196">
        <f t="shared" si="22"/>
        <v>2769521.87</v>
      </c>
      <c r="AN483" s="196">
        <f t="shared" si="22"/>
        <v>2404846.56</v>
      </c>
      <c r="AO483" s="196">
        <f t="shared" si="22"/>
        <v>5896696.4199999999</v>
      </c>
      <c r="AP483" s="196">
        <f t="shared" si="22"/>
        <v>7082308.8799999999</v>
      </c>
      <c r="AQ483" s="196">
        <f t="shared" si="22"/>
        <v>2870250.97</v>
      </c>
      <c r="AR483" s="196">
        <f t="shared" si="22"/>
        <v>813661.42</v>
      </c>
      <c r="AS483" s="196">
        <f t="shared" si="22"/>
        <v>17711763.869999997</v>
      </c>
      <c r="AT483" s="196">
        <f t="shared" si="22"/>
        <v>3393787.96</v>
      </c>
      <c r="AU483" s="196">
        <f t="shared" si="22"/>
        <v>5720275.5700000003</v>
      </c>
      <c r="AV483" s="196">
        <f t="shared" si="22"/>
        <v>4552994.93</v>
      </c>
      <c r="AW483" s="196">
        <f t="shared" si="22"/>
        <v>1955274.54</v>
      </c>
      <c r="AX483" s="196">
        <f t="shared" si="22"/>
        <v>1878357.2799999998</v>
      </c>
      <c r="AY483" s="196">
        <f t="shared" si="22"/>
        <v>2994060.78</v>
      </c>
      <c r="AZ483" s="196">
        <f t="shared" si="22"/>
        <v>3333162.5599999996</v>
      </c>
      <c r="BA483" s="196">
        <f t="shared" si="22"/>
        <v>1635892.12</v>
      </c>
      <c r="BB483" s="196">
        <f t="shared" si="22"/>
        <v>12209183.01</v>
      </c>
      <c r="BC483" s="196">
        <f t="shared" si="22"/>
        <v>1888944.12</v>
      </c>
      <c r="BD483" s="196">
        <f t="shared" si="22"/>
        <v>34366563.170000002</v>
      </c>
      <c r="BE483" s="196">
        <f t="shared" si="22"/>
        <v>5093183.9800000004</v>
      </c>
      <c r="BF483" s="196">
        <f t="shared" si="22"/>
        <v>1369269.88</v>
      </c>
      <c r="BG483" s="196">
        <f t="shared" si="22"/>
        <v>2580838.5099999998</v>
      </c>
      <c r="BH483" s="196">
        <f t="shared" si="22"/>
        <v>20808764.740000002</v>
      </c>
      <c r="BI483" s="196">
        <f t="shared" si="22"/>
        <v>1167659.02</v>
      </c>
      <c r="BJ483" s="196">
        <f t="shared" si="22"/>
        <v>1219336.5</v>
      </c>
      <c r="BK483" s="196">
        <f t="shared" si="22"/>
        <v>2601805.0299999998</v>
      </c>
      <c r="BL483" s="196">
        <f t="shared" si="22"/>
        <v>2532147.91</v>
      </c>
      <c r="BM483" s="196">
        <f t="shared" si="22"/>
        <v>18923024.489999998</v>
      </c>
      <c r="BN483" s="196">
        <f t="shared" si="22"/>
        <v>3294834.38</v>
      </c>
      <c r="BO483" s="196">
        <f t="shared" si="22"/>
        <v>2946664.14</v>
      </c>
      <c r="BP483" s="196">
        <f t="shared" si="22"/>
        <v>6981852.3899999997</v>
      </c>
      <c r="BQ483" s="196">
        <f t="shared" ref="BQ483:CM483" si="23">+BQ480+BQ481+BQ482</f>
        <v>2077382.76</v>
      </c>
      <c r="BR483" s="196">
        <f t="shared" si="23"/>
        <v>3715472.0999999996</v>
      </c>
      <c r="BS483" s="196">
        <f t="shared" si="23"/>
        <v>166210502.06</v>
      </c>
      <c r="BT483" s="196">
        <f t="shared" si="23"/>
        <v>2533636.0700000003</v>
      </c>
      <c r="BU483" s="196">
        <f t="shared" si="23"/>
        <v>3234126.1100000003</v>
      </c>
      <c r="BV483" s="196">
        <f t="shared" si="23"/>
        <v>17066644.710000001</v>
      </c>
      <c r="BW483" s="196">
        <f t="shared" si="23"/>
        <v>398581.37</v>
      </c>
      <c r="BX483" s="196">
        <f t="shared" si="23"/>
        <v>2601639.84</v>
      </c>
      <c r="BY483" s="196">
        <f t="shared" si="23"/>
        <v>9986578.2800000012</v>
      </c>
      <c r="BZ483" s="196">
        <f t="shared" si="23"/>
        <v>1404064.94</v>
      </c>
      <c r="CA483" s="196">
        <f t="shared" si="23"/>
        <v>1974410.76</v>
      </c>
      <c r="CB483" s="196">
        <f t="shared" si="23"/>
        <v>2950359.11</v>
      </c>
      <c r="CC483" s="196">
        <f t="shared" si="23"/>
        <v>4314685.1899999995</v>
      </c>
      <c r="CD483" s="196">
        <f t="shared" si="23"/>
        <v>8677101.3300000001</v>
      </c>
      <c r="CE483" s="196">
        <f t="shared" si="23"/>
        <v>3148750.6799999997</v>
      </c>
      <c r="CF483" s="196">
        <f t="shared" si="23"/>
        <v>4351578.8499999996</v>
      </c>
      <c r="CG483" s="196">
        <f t="shared" si="23"/>
        <v>1224954.58</v>
      </c>
      <c r="CH483" s="196">
        <f t="shared" si="23"/>
        <v>1893511.73</v>
      </c>
      <c r="CI483" s="196">
        <f t="shared" si="23"/>
        <v>1741413.69</v>
      </c>
      <c r="CJ483" s="196">
        <f t="shared" si="23"/>
        <v>1803408.04</v>
      </c>
      <c r="CK483" s="196">
        <f t="shared" si="23"/>
        <v>16086416.02</v>
      </c>
      <c r="CL483" s="196">
        <f t="shared" si="23"/>
        <v>1118812.1299999999</v>
      </c>
      <c r="CM483" s="196">
        <f t="shared" si="23"/>
        <v>1413001.74</v>
      </c>
    </row>
    <row r="484" spans="2:91" s="117" customFormat="1" ht="25.95" customHeight="1">
      <c r="B484" s="117">
        <v>28</v>
      </c>
      <c r="C484" s="194" t="s">
        <v>705</v>
      </c>
      <c r="D484" s="191">
        <f t="shared" si="12"/>
        <v>5712545.29</v>
      </c>
      <c r="E484" s="191">
        <f t="shared" ref="E484:BP487" si="24">SUMIF($A$4:$A$448,$B484,E$4:E$448)</f>
        <v>1191949.6299999999</v>
      </c>
      <c r="F484" s="191">
        <f t="shared" si="24"/>
        <v>1195192.81</v>
      </c>
      <c r="G484" s="191">
        <f t="shared" si="24"/>
        <v>1347703.1</v>
      </c>
      <c r="H484" s="191">
        <f t="shared" si="24"/>
        <v>696290.5</v>
      </c>
      <c r="I484" s="191">
        <f t="shared" si="24"/>
        <v>656866.47</v>
      </c>
      <c r="J484" s="191">
        <f t="shared" si="24"/>
        <v>1276340.8199999998</v>
      </c>
      <c r="K484" s="191">
        <f t="shared" si="24"/>
        <v>1714347.97</v>
      </c>
      <c r="L484" s="191">
        <f t="shared" si="24"/>
        <v>1497127.1400000001</v>
      </c>
      <c r="M484" s="191">
        <f t="shared" si="24"/>
        <v>1333970.8600000001</v>
      </c>
      <c r="N484" s="191">
        <f t="shared" si="24"/>
        <v>3686656.98</v>
      </c>
      <c r="O484" s="191">
        <f t="shared" si="24"/>
        <v>284693.42000000004</v>
      </c>
      <c r="P484" s="191">
        <f t="shared" si="24"/>
        <v>5554417.6400000006</v>
      </c>
      <c r="Q484" s="191">
        <f t="shared" si="24"/>
        <v>1082119.76</v>
      </c>
      <c r="R484" s="191">
        <f t="shared" si="24"/>
        <v>1534659.67</v>
      </c>
      <c r="S484" s="191">
        <f t="shared" si="24"/>
        <v>2282713.12</v>
      </c>
      <c r="T484" s="191">
        <f t="shared" si="24"/>
        <v>1894184.3</v>
      </c>
      <c r="U484" s="191">
        <f t="shared" si="24"/>
        <v>1268600.8500000001</v>
      </c>
      <c r="V484" s="191">
        <f t="shared" si="24"/>
        <v>1390583.18</v>
      </c>
      <c r="W484" s="191">
        <f t="shared" si="24"/>
        <v>722252.16999999993</v>
      </c>
      <c r="X484" s="191">
        <f t="shared" si="24"/>
        <v>9369601.4199999999</v>
      </c>
      <c r="Y484" s="191">
        <f t="shared" si="24"/>
        <v>624911.74</v>
      </c>
      <c r="Z484" s="191">
        <f t="shared" si="24"/>
        <v>1474835.63</v>
      </c>
      <c r="AA484" s="191">
        <f t="shared" si="24"/>
        <v>1583310.5200000003</v>
      </c>
      <c r="AB484" s="191">
        <f t="shared" si="24"/>
        <v>483005.6</v>
      </c>
      <c r="AC484" s="191">
        <f t="shared" si="24"/>
        <v>824217.95</v>
      </c>
      <c r="AD484" s="191">
        <f t="shared" si="24"/>
        <v>1236081.01</v>
      </c>
      <c r="AE484" s="191">
        <f t="shared" si="24"/>
        <v>4652856.79</v>
      </c>
      <c r="AF484" s="191">
        <f t="shared" si="24"/>
        <v>1058018.81</v>
      </c>
      <c r="AG484" s="191">
        <f t="shared" si="24"/>
        <v>1014881</v>
      </c>
      <c r="AH484" s="191">
        <f t="shared" si="24"/>
        <v>2241634.6</v>
      </c>
      <c r="AI484" s="191">
        <f t="shared" si="24"/>
        <v>1564521.78</v>
      </c>
      <c r="AJ484" s="191">
        <f t="shared" si="24"/>
        <v>705590.6</v>
      </c>
      <c r="AK484" s="191">
        <f t="shared" si="24"/>
        <v>1029671.57</v>
      </c>
      <c r="AL484" s="191">
        <f t="shared" si="24"/>
        <v>18453374.299999997</v>
      </c>
      <c r="AM484" s="191">
        <f t="shared" si="24"/>
        <v>1510411.09</v>
      </c>
      <c r="AN484" s="191">
        <f t="shared" si="24"/>
        <v>613283.30000000005</v>
      </c>
      <c r="AO484" s="191">
        <f t="shared" si="24"/>
        <v>2150354.35</v>
      </c>
      <c r="AP484" s="191">
        <f t="shared" si="24"/>
        <v>2625649.81</v>
      </c>
      <c r="AQ484" s="191">
        <f t="shared" si="24"/>
        <v>1976512.54</v>
      </c>
      <c r="AR484" s="191">
        <f t="shared" si="24"/>
        <v>559931.34</v>
      </c>
      <c r="AS484" s="191">
        <f t="shared" si="24"/>
        <v>6338903.7199999988</v>
      </c>
      <c r="AT484" s="191">
        <f t="shared" si="24"/>
        <v>1438976.53</v>
      </c>
      <c r="AU484" s="191">
        <f t="shared" si="24"/>
        <v>1998144.7</v>
      </c>
      <c r="AV484" s="191">
        <f t="shared" si="24"/>
        <v>1968665.01</v>
      </c>
      <c r="AW484" s="191">
        <f t="shared" si="24"/>
        <v>945570.45</v>
      </c>
      <c r="AX484" s="191">
        <f t="shared" si="24"/>
        <v>572344.4</v>
      </c>
      <c r="AY484" s="191">
        <f t="shared" si="24"/>
        <v>1774084.21</v>
      </c>
      <c r="AZ484" s="191">
        <f t="shared" si="24"/>
        <v>1151867.05</v>
      </c>
      <c r="BA484" s="191">
        <f t="shared" si="24"/>
        <v>806302.9</v>
      </c>
      <c r="BB484" s="191">
        <f t="shared" si="24"/>
        <v>3709131.1799999997</v>
      </c>
      <c r="BC484" s="191">
        <f t="shared" si="24"/>
        <v>1033208.2999999999</v>
      </c>
      <c r="BD484" s="191">
        <f t="shared" si="24"/>
        <v>6148971.5</v>
      </c>
      <c r="BE484" s="191">
        <f t="shared" si="24"/>
        <v>1395642.5</v>
      </c>
      <c r="BF484" s="191">
        <f t="shared" si="24"/>
        <v>289194.33</v>
      </c>
      <c r="BG484" s="191">
        <f t="shared" si="24"/>
        <v>1122809.24</v>
      </c>
      <c r="BH484" s="191">
        <f t="shared" si="24"/>
        <v>3748965.17</v>
      </c>
      <c r="BI484" s="191">
        <f t="shared" si="24"/>
        <v>556136.49</v>
      </c>
      <c r="BJ484" s="191">
        <f t="shared" si="24"/>
        <v>582969.43999999994</v>
      </c>
      <c r="BK484" s="191">
        <f t="shared" si="24"/>
        <v>646117</v>
      </c>
      <c r="BL484" s="191">
        <f t="shared" si="24"/>
        <v>481572.62</v>
      </c>
      <c r="BM484" s="191">
        <f t="shared" si="24"/>
        <v>10333374.98</v>
      </c>
      <c r="BN484" s="191">
        <f t="shared" si="24"/>
        <v>1631602.35</v>
      </c>
      <c r="BO484" s="191">
        <f t="shared" si="24"/>
        <v>1413048.1</v>
      </c>
      <c r="BP484" s="191">
        <f t="shared" si="24"/>
        <v>2052619.0899999999</v>
      </c>
      <c r="BQ484" s="191">
        <f t="shared" ref="BQ484:CM486" si="25">SUMIF($A$4:$A$448,$B484,BQ$4:BQ$448)</f>
        <v>1779925.04</v>
      </c>
      <c r="BR484" s="191">
        <f t="shared" si="25"/>
        <v>1249987.97</v>
      </c>
      <c r="BS484" s="191">
        <f t="shared" si="25"/>
        <v>28142009.379999999</v>
      </c>
      <c r="BT484" s="191">
        <f t="shared" si="25"/>
        <v>1640290.92</v>
      </c>
      <c r="BU484" s="191">
        <f t="shared" si="25"/>
        <v>1491958</v>
      </c>
      <c r="BV484" s="191">
        <f t="shared" si="25"/>
        <v>4968819.3900000006</v>
      </c>
      <c r="BW484" s="191">
        <f t="shared" si="25"/>
        <v>1452385.4</v>
      </c>
      <c r="BX484" s="191">
        <f t="shared" si="25"/>
        <v>872091.86</v>
      </c>
      <c r="BY484" s="191">
        <f t="shared" si="25"/>
        <v>2733739.84</v>
      </c>
      <c r="BZ484" s="191">
        <f t="shared" si="25"/>
        <v>1032056.5</v>
      </c>
      <c r="CA484" s="191">
        <f t="shared" si="25"/>
        <v>652527.23</v>
      </c>
      <c r="CB484" s="191">
        <f t="shared" si="25"/>
        <v>734590.2</v>
      </c>
      <c r="CC484" s="191">
        <f t="shared" si="25"/>
        <v>3880941</v>
      </c>
      <c r="CD484" s="191">
        <f t="shared" si="25"/>
        <v>2704654.61</v>
      </c>
      <c r="CE484" s="191">
        <f t="shared" si="25"/>
        <v>1546677.51</v>
      </c>
      <c r="CF484" s="191">
        <f t="shared" si="25"/>
        <v>2155145.3600000003</v>
      </c>
      <c r="CG484" s="191">
        <f t="shared" si="25"/>
        <v>488273.35</v>
      </c>
      <c r="CH484" s="191">
        <f t="shared" si="25"/>
        <v>539257.88</v>
      </c>
      <c r="CI484" s="191">
        <f t="shared" si="25"/>
        <v>1009728.3300000001</v>
      </c>
      <c r="CJ484" s="191">
        <f t="shared" si="25"/>
        <v>973598.82000000007</v>
      </c>
      <c r="CK484" s="191">
        <f t="shared" si="25"/>
        <v>4678857.6400000006</v>
      </c>
      <c r="CL484" s="191">
        <f t="shared" si="25"/>
        <v>328086.12</v>
      </c>
      <c r="CM484" s="191">
        <f t="shared" si="25"/>
        <v>493109.77999999997</v>
      </c>
    </row>
    <row r="485" spans="2:91" s="117" customFormat="1" ht="25.95" customHeight="1">
      <c r="B485" s="117">
        <v>29</v>
      </c>
      <c r="C485" s="195" t="s">
        <v>706</v>
      </c>
      <c r="D485" s="191">
        <f t="shared" si="12"/>
        <v>3059541.5</v>
      </c>
      <c r="E485" s="191">
        <f t="shared" si="24"/>
        <v>1202766.01</v>
      </c>
      <c r="F485" s="191">
        <f t="shared" si="24"/>
        <v>1226816.1000000001</v>
      </c>
      <c r="G485" s="191">
        <f t="shared" si="24"/>
        <v>644767.14</v>
      </c>
      <c r="H485" s="191">
        <f t="shared" si="24"/>
        <v>685371</v>
      </c>
      <c r="I485" s="191">
        <f t="shared" si="24"/>
        <v>715690.55</v>
      </c>
      <c r="J485" s="191">
        <f t="shared" si="24"/>
        <v>1002474.67</v>
      </c>
      <c r="K485" s="191">
        <f t="shared" si="24"/>
        <v>6718071.5300000003</v>
      </c>
      <c r="L485" s="191">
        <f t="shared" si="24"/>
        <v>2331828.0499999998</v>
      </c>
      <c r="M485" s="191">
        <f t="shared" si="24"/>
        <v>3042474.29</v>
      </c>
      <c r="N485" s="191">
        <f t="shared" si="24"/>
        <v>1569661.8399999999</v>
      </c>
      <c r="O485" s="191">
        <f t="shared" si="24"/>
        <v>424013.31</v>
      </c>
      <c r="P485" s="191">
        <f t="shared" si="24"/>
        <v>17931968.27</v>
      </c>
      <c r="Q485" s="191">
        <f t="shared" si="24"/>
        <v>1409501.81</v>
      </c>
      <c r="R485" s="191">
        <f t="shared" si="24"/>
        <v>2684479.81</v>
      </c>
      <c r="S485" s="191">
        <f t="shared" si="24"/>
        <v>2166663.5100000002</v>
      </c>
      <c r="T485" s="191">
        <f t="shared" si="24"/>
        <v>1728430.7000000002</v>
      </c>
      <c r="U485" s="191">
        <f t="shared" si="24"/>
        <v>1390712.4700000002</v>
      </c>
      <c r="V485" s="191">
        <f t="shared" si="24"/>
        <v>712613.56</v>
      </c>
      <c r="W485" s="191">
        <f t="shared" si="24"/>
        <v>778793.46</v>
      </c>
      <c r="X485" s="191">
        <f t="shared" si="24"/>
        <v>8298289.9600000009</v>
      </c>
      <c r="Y485" s="191">
        <f t="shared" si="24"/>
        <v>255780.88</v>
      </c>
      <c r="Z485" s="191">
        <f t="shared" si="24"/>
        <v>719481.99</v>
      </c>
      <c r="AA485" s="191">
        <f t="shared" si="24"/>
        <v>1508825.86</v>
      </c>
      <c r="AB485" s="191">
        <f t="shared" si="24"/>
        <v>183241.35</v>
      </c>
      <c r="AC485" s="191">
        <f t="shared" si="24"/>
        <v>292393.56</v>
      </c>
      <c r="AD485" s="191">
        <f t="shared" si="24"/>
        <v>656784</v>
      </c>
      <c r="AE485" s="191">
        <f t="shared" si="24"/>
        <v>2433574.71</v>
      </c>
      <c r="AF485" s="191">
        <f t="shared" si="24"/>
        <v>301309.18000000005</v>
      </c>
      <c r="AG485" s="191">
        <f t="shared" si="24"/>
        <v>1291370.29</v>
      </c>
      <c r="AH485" s="191">
        <f t="shared" si="24"/>
        <v>916156.09000000008</v>
      </c>
      <c r="AI485" s="191">
        <f t="shared" si="24"/>
        <v>5163297.49</v>
      </c>
      <c r="AJ485" s="191">
        <f t="shared" si="24"/>
        <v>457643.99</v>
      </c>
      <c r="AK485" s="191">
        <f t="shared" si="24"/>
        <v>1742139.5</v>
      </c>
      <c r="AL485" s="191">
        <f t="shared" si="24"/>
        <v>48730253.910000004</v>
      </c>
      <c r="AM485" s="191">
        <f t="shared" si="24"/>
        <v>1172151.2</v>
      </c>
      <c r="AN485" s="191">
        <f t="shared" si="24"/>
        <v>638661.36</v>
      </c>
      <c r="AO485" s="191">
        <f t="shared" si="24"/>
        <v>8058433.5199999996</v>
      </c>
      <c r="AP485" s="191">
        <f t="shared" si="24"/>
        <v>1621308.2300000002</v>
      </c>
      <c r="AQ485" s="191">
        <f t="shared" si="24"/>
        <v>1541197.43</v>
      </c>
      <c r="AR485" s="191">
        <f t="shared" si="24"/>
        <v>223869.26</v>
      </c>
      <c r="AS485" s="191">
        <f t="shared" si="24"/>
        <v>15744405.199999999</v>
      </c>
      <c r="AT485" s="191">
        <f t="shared" si="24"/>
        <v>1796776.1099999999</v>
      </c>
      <c r="AU485" s="191">
        <f t="shared" si="24"/>
        <v>2232316.2800000003</v>
      </c>
      <c r="AV485" s="191">
        <f t="shared" si="24"/>
        <v>5411428.5</v>
      </c>
      <c r="AW485" s="191">
        <f t="shared" si="24"/>
        <v>1224484.0899999999</v>
      </c>
      <c r="AX485" s="191">
        <f t="shared" si="24"/>
        <v>190581.44999999998</v>
      </c>
      <c r="AY485" s="191">
        <f t="shared" si="24"/>
        <v>5531763.3700000001</v>
      </c>
      <c r="AZ485" s="191">
        <f t="shared" si="24"/>
        <v>1223627.25</v>
      </c>
      <c r="BA485" s="191">
        <f t="shared" si="24"/>
        <v>709595.29</v>
      </c>
      <c r="BB485" s="191">
        <f t="shared" si="24"/>
        <v>14606535.41</v>
      </c>
      <c r="BC485" s="191">
        <f t="shared" si="24"/>
        <v>886130.12</v>
      </c>
      <c r="BD485" s="191">
        <f t="shared" si="24"/>
        <v>12721154.25</v>
      </c>
      <c r="BE485" s="191">
        <f t="shared" si="24"/>
        <v>350237.3</v>
      </c>
      <c r="BF485" s="191">
        <f t="shared" si="24"/>
        <v>1027098.1699999999</v>
      </c>
      <c r="BG485" s="191">
        <f t="shared" si="24"/>
        <v>659567.71</v>
      </c>
      <c r="BH485" s="191">
        <f t="shared" si="24"/>
        <v>10328511.48</v>
      </c>
      <c r="BI485" s="191">
        <f t="shared" si="24"/>
        <v>418153.28</v>
      </c>
      <c r="BJ485" s="191">
        <f t="shared" si="24"/>
        <v>540674.86</v>
      </c>
      <c r="BK485" s="191">
        <f t="shared" si="24"/>
        <v>461890.8</v>
      </c>
      <c r="BL485" s="191">
        <f t="shared" si="24"/>
        <v>1117163.01</v>
      </c>
      <c r="BM485" s="191">
        <f t="shared" si="24"/>
        <v>5007024.5599999996</v>
      </c>
      <c r="BN485" s="191">
        <f t="shared" si="24"/>
        <v>1901901.22</v>
      </c>
      <c r="BO485" s="191">
        <f t="shared" si="24"/>
        <v>3250177.7399999998</v>
      </c>
      <c r="BP485" s="191">
        <f t="shared" si="24"/>
        <v>2138331.5900000003</v>
      </c>
      <c r="BQ485" s="191">
        <f t="shared" si="25"/>
        <v>920088.37999999989</v>
      </c>
      <c r="BR485" s="191">
        <f t="shared" si="25"/>
        <v>1308103</v>
      </c>
      <c r="BS485" s="191">
        <f t="shared" si="25"/>
        <v>58802864.619999997</v>
      </c>
      <c r="BT485" s="191">
        <f t="shared" si="25"/>
        <v>4303222.8999999994</v>
      </c>
      <c r="BU485" s="191">
        <f t="shared" si="25"/>
        <v>916763</v>
      </c>
      <c r="BV485" s="191">
        <f t="shared" si="25"/>
        <v>8851119.8300000001</v>
      </c>
      <c r="BW485" s="191">
        <f t="shared" si="25"/>
        <v>368563</v>
      </c>
      <c r="BX485" s="191">
        <f t="shared" si="25"/>
        <v>1852406.5</v>
      </c>
      <c r="BY485" s="191">
        <f t="shared" si="25"/>
        <v>4412071.25</v>
      </c>
      <c r="BZ485" s="191">
        <f t="shared" si="25"/>
        <v>315994</v>
      </c>
      <c r="CA485" s="191">
        <f t="shared" si="25"/>
        <v>723675.85</v>
      </c>
      <c r="CB485" s="191">
        <f t="shared" si="25"/>
        <v>314168.93</v>
      </c>
      <c r="CC485" s="191">
        <f t="shared" si="25"/>
        <v>5883875.3999999994</v>
      </c>
      <c r="CD485" s="191">
        <f t="shared" si="25"/>
        <v>3548576.9</v>
      </c>
      <c r="CE485" s="191">
        <f t="shared" si="25"/>
        <v>987492.83000000007</v>
      </c>
      <c r="CF485" s="191">
        <f t="shared" si="25"/>
        <v>3313955.3</v>
      </c>
      <c r="CG485" s="191">
        <f t="shared" si="25"/>
        <v>930987.89</v>
      </c>
      <c r="CH485" s="191">
        <f t="shared" si="25"/>
        <v>411792.4</v>
      </c>
      <c r="CI485" s="191">
        <f t="shared" si="25"/>
        <v>161814.87</v>
      </c>
      <c r="CJ485" s="191">
        <f t="shared" si="25"/>
        <v>647160.54</v>
      </c>
      <c r="CK485" s="191">
        <f t="shared" si="25"/>
        <v>3988715.01</v>
      </c>
      <c r="CL485" s="191">
        <f t="shared" si="25"/>
        <v>383216.01</v>
      </c>
      <c r="CM485" s="191">
        <f t="shared" si="25"/>
        <v>1025098.76</v>
      </c>
    </row>
    <row r="486" spans="2:91" s="117" customFormat="1" ht="25.95" customHeight="1">
      <c r="B486" s="117">
        <v>30</v>
      </c>
      <c r="C486" s="194" t="s">
        <v>707</v>
      </c>
      <c r="D486" s="191">
        <f t="shared" si="12"/>
        <v>13424420.5</v>
      </c>
      <c r="E486" s="191">
        <f t="shared" si="24"/>
        <v>546680</v>
      </c>
      <c r="F486" s="191">
        <f t="shared" si="24"/>
        <v>168270</v>
      </c>
      <c r="G486" s="191">
        <f t="shared" si="24"/>
        <v>313845</v>
      </c>
      <c r="H486" s="191">
        <f t="shared" si="24"/>
        <v>282290</v>
      </c>
      <c r="I486" s="191">
        <f t="shared" si="24"/>
        <v>416081</v>
      </c>
      <c r="J486" s="191">
        <f t="shared" si="24"/>
        <v>334966.5</v>
      </c>
      <c r="K486" s="191">
        <f t="shared" si="24"/>
        <v>3715218</v>
      </c>
      <c r="L486" s="191">
        <f t="shared" si="24"/>
        <v>720000</v>
      </c>
      <c r="M486" s="191">
        <f t="shared" si="24"/>
        <v>1258772</v>
      </c>
      <c r="N486" s="191">
        <f t="shared" si="24"/>
        <v>2639833</v>
      </c>
      <c r="O486" s="191">
        <f t="shared" si="24"/>
        <v>282011</v>
      </c>
      <c r="P486" s="191">
        <f t="shared" si="24"/>
        <v>9722313</v>
      </c>
      <c r="Q486" s="191">
        <f t="shared" si="24"/>
        <v>782335</v>
      </c>
      <c r="R486" s="191">
        <f t="shared" si="24"/>
        <v>1568016</v>
      </c>
      <c r="S486" s="191">
        <f t="shared" si="24"/>
        <v>3084886</v>
      </c>
      <c r="T486" s="191">
        <f t="shared" si="24"/>
        <v>786831.77</v>
      </c>
      <c r="U486" s="191">
        <f t="shared" si="24"/>
        <v>952765</v>
      </c>
      <c r="V486" s="191">
        <f t="shared" si="24"/>
        <v>549385</v>
      </c>
      <c r="W486" s="191">
        <f t="shared" si="24"/>
        <v>244043</v>
      </c>
      <c r="X486" s="191">
        <f t="shared" si="24"/>
        <v>18850109.300000001</v>
      </c>
      <c r="Y486" s="191">
        <f t="shared" si="24"/>
        <v>284110</v>
      </c>
      <c r="Z486" s="191">
        <f t="shared" si="24"/>
        <v>1408070.3</v>
      </c>
      <c r="AA486" s="191">
        <f t="shared" si="24"/>
        <v>564050</v>
      </c>
      <c r="AB486" s="191">
        <f t="shared" si="24"/>
        <v>73317</v>
      </c>
      <c r="AC486" s="191">
        <f t="shared" si="24"/>
        <v>187125</v>
      </c>
      <c r="AD486" s="191">
        <f t="shared" si="24"/>
        <v>138180</v>
      </c>
      <c r="AE486" s="191">
        <f t="shared" si="24"/>
        <v>4830623.76</v>
      </c>
      <c r="AF486" s="191">
        <f t="shared" si="24"/>
        <v>333430.5</v>
      </c>
      <c r="AG486" s="191">
        <f t="shared" si="24"/>
        <v>249282.5</v>
      </c>
      <c r="AH486" s="191">
        <f t="shared" si="24"/>
        <v>173594.1</v>
      </c>
      <c r="AI486" s="191">
        <f t="shared" si="24"/>
        <v>1275817</v>
      </c>
      <c r="AJ486" s="191">
        <f t="shared" si="24"/>
        <v>394223.4</v>
      </c>
      <c r="AK486" s="191">
        <f t="shared" si="24"/>
        <v>823679.55</v>
      </c>
      <c r="AL486" s="191">
        <f t="shared" si="24"/>
        <v>26279231.670000002</v>
      </c>
      <c r="AM486" s="191">
        <f t="shared" si="24"/>
        <v>454935</v>
      </c>
      <c r="AN486" s="191">
        <f t="shared" si="24"/>
        <v>267575</v>
      </c>
      <c r="AO486" s="191">
        <f t="shared" si="24"/>
        <v>1072589.5</v>
      </c>
      <c r="AP486" s="191">
        <f t="shared" si="24"/>
        <v>3666005</v>
      </c>
      <c r="AQ486" s="191">
        <f t="shared" si="24"/>
        <v>434540</v>
      </c>
      <c r="AR486" s="191">
        <f t="shared" si="24"/>
        <v>192882.5</v>
      </c>
      <c r="AS486" s="191">
        <f t="shared" si="24"/>
        <v>20702980</v>
      </c>
      <c r="AT486" s="191">
        <f t="shared" si="24"/>
        <v>1371100.3</v>
      </c>
      <c r="AU486" s="191">
        <f t="shared" si="24"/>
        <v>2874922.5</v>
      </c>
      <c r="AV486" s="191">
        <f t="shared" si="24"/>
        <v>771329.8</v>
      </c>
      <c r="AW486" s="191">
        <f t="shared" si="24"/>
        <v>281430</v>
      </c>
      <c r="AX486" s="191">
        <f t="shared" si="24"/>
        <v>98220</v>
      </c>
      <c r="AY486" s="191">
        <f t="shared" si="24"/>
        <v>86441.5</v>
      </c>
      <c r="AZ486" s="191">
        <f t="shared" si="24"/>
        <v>271990</v>
      </c>
      <c r="BA486" s="191">
        <f t="shared" si="24"/>
        <v>188545</v>
      </c>
      <c r="BB486" s="191">
        <f t="shared" si="24"/>
        <v>4831138</v>
      </c>
      <c r="BC486" s="191">
        <f t="shared" si="24"/>
        <v>248935.6</v>
      </c>
      <c r="BD486" s="191">
        <f t="shared" si="24"/>
        <v>9690362.6999999993</v>
      </c>
      <c r="BE486" s="191">
        <f t="shared" si="24"/>
        <v>1250850</v>
      </c>
      <c r="BF486" s="191">
        <f t="shared" si="24"/>
        <v>270354.5</v>
      </c>
      <c r="BG486" s="191">
        <f t="shared" si="24"/>
        <v>127756.5</v>
      </c>
      <c r="BH486" s="191">
        <f t="shared" si="24"/>
        <v>6321035.2000000002</v>
      </c>
      <c r="BI486" s="191">
        <f t="shared" si="24"/>
        <v>205900</v>
      </c>
      <c r="BJ486" s="191">
        <f t="shared" si="24"/>
        <v>357881</v>
      </c>
      <c r="BK486" s="191">
        <f t="shared" si="24"/>
        <v>250030</v>
      </c>
      <c r="BL486" s="191">
        <f t="shared" si="24"/>
        <v>252570</v>
      </c>
      <c r="BM486" s="191">
        <f t="shared" si="24"/>
        <v>19981525.369999997</v>
      </c>
      <c r="BN486" s="191">
        <f t="shared" si="24"/>
        <v>1528953.01</v>
      </c>
      <c r="BO486" s="191">
        <f t="shared" si="24"/>
        <v>559034</v>
      </c>
      <c r="BP486" s="191">
        <f t="shared" si="24"/>
        <v>2559097.2999999998</v>
      </c>
      <c r="BQ486" s="191">
        <f t="shared" si="25"/>
        <v>388346</v>
      </c>
      <c r="BR486" s="191">
        <f t="shared" si="25"/>
        <v>329771.5</v>
      </c>
      <c r="BS486" s="191">
        <f t="shared" si="25"/>
        <v>46122903.180000007</v>
      </c>
      <c r="BT486" s="191">
        <f t="shared" si="25"/>
        <v>401578.4</v>
      </c>
      <c r="BU486" s="191">
        <f t="shared" si="25"/>
        <v>368125</v>
      </c>
      <c r="BV486" s="191">
        <f t="shared" si="25"/>
        <v>7851689.5499999998</v>
      </c>
      <c r="BW486" s="191">
        <f t="shared" si="25"/>
        <v>106278</v>
      </c>
      <c r="BX486" s="191">
        <f t="shared" si="25"/>
        <v>104855</v>
      </c>
      <c r="BY486" s="191">
        <f t="shared" si="25"/>
        <v>3568409</v>
      </c>
      <c r="BZ486" s="191">
        <f t="shared" si="25"/>
        <v>220785</v>
      </c>
      <c r="CA486" s="191">
        <f t="shared" si="25"/>
        <v>137040</v>
      </c>
      <c r="CB486" s="191">
        <f t="shared" si="25"/>
        <v>462410</v>
      </c>
      <c r="CC486" s="191">
        <f t="shared" si="25"/>
        <v>505615.25</v>
      </c>
      <c r="CD486" s="191">
        <f t="shared" si="25"/>
        <v>3942798.1</v>
      </c>
      <c r="CE486" s="191">
        <f t="shared" si="25"/>
        <v>93955</v>
      </c>
      <c r="CF486" s="191">
        <f t="shared" si="25"/>
        <v>2637816.1399999997</v>
      </c>
      <c r="CG486" s="191">
        <f t="shared" si="25"/>
        <v>151335</v>
      </c>
      <c r="CH486" s="191">
        <f t="shared" si="25"/>
        <v>40195</v>
      </c>
      <c r="CI486" s="191">
        <f t="shared" si="25"/>
        <v>41850</v>
      </c>
      <c r="CJ486" s="191">
        <f t="shared" si="25"/>
        <v>206143.1</v>
      </c>
      <c r="CK486" s="191">
        <f t="shared" si="25"/>
        <v>5442537</v>
      </c>
      <c r="CL486" s="191">
        <f t="shared" si="25"/>
        <v>96350</v>
      </c>
      <c r="CM486" s="191">
        <f t="shared" si="25"/>
        <v>120136</v>
      </c>
    </row>
    <row r="487" spans="2:91" s="117" customFormat="1" ht="25.95" customHeight="1">
      <c r="B487" s="117">
        <v>31</v>
      </c>
      <c r="C487" s="194" t="s">
        <v>708</v>
      </c>
      <c r="D487" s="191">
        <f t="shared" si="12"/>
        <v>5925182.3300000001</v>
      </c>
      <c r="E487" s="191">
        <f t="shared" si="24"/>
        <v>790277.57000000007</v>
      </c>
      <c r="F487" s="191">
        <f t="shared" si="24"/>
        <v>630503.81000000006</v>
      </c>
      <c r="G487" s="191">
        <f t="shared" si="24"/>
        <v>653658.42999999993</v>
      </c>
      <c r="H487" s="191">
        <f t="shared" si="24"/>
        <v>326202.01000000007</v>
      </c>
      <c r="I487" s="191">
        <f t="shared" si="24"/>
        <v>735453.94</v>
      </c>
      <c r="J487" s="191">
        <f t="shared" si="24"/>
        <v>661539.27999999991</v>
      </c>
      <c r="K487" s="191">
        <f t="shared" si="24"/>
        <v>1539519.8399999999</v>
      </c>
      <c r="L487" s="191">
        <f t="shared" si="24"/>
        <v>469561.13</v>
      </c>
      <c r="M487" s="191">
        <f t="shared" si="24"/>
        <v>770565.09000000008</v>
      </c>
      <c r="N487" s="191">
        <f t="shared" si="24"/>
        <v>1578738.1700000002</v>
      </c>
      <c r="O487" s="191">
        <f t="shared" si="24"/>
        <v>266619.49</v>
      </c>
      <c r="P487" s="191">
        <f t="shared" si="24"/>
        <v>4769018.75</v>
      </c>
      <c r="Q487" s="191">
        <f t="shared" si="24"/>
        <v>580605.65999999992</v>
      </c>
      <c r="R487" s="191">
        <f t="shared" si="24"/>
        <v>774921.1</v>
      </c>
      <c r="S487" s="191">
        <f t="shared" si="24"/>
        <v>1304666.9000000001</v>
      </c>
      <c r="T487" s="191">
        <f t="shared" si="24"/>
        <v>710062.28999999992</v>
      </c>
      <c r="U487" s="191">
        <f t="shared" si="24"/>
        <v>422899.79</v>
      </c>
      <c r="V487" s="191">
        <f t="shared" si="24"/>
        <v>481441.11</v>
      </c>
      <c r="W487" s="191">
        <f t="shared" si="24"/>
        <v>369823.41</v>
      </c>
      <c r="X487" s="191">
        <f t="shared" si="24"/>
        <v>7158928.0700000003</v>
      </c>
      <c r="Y487" s="191">
        <f t="shared" si="24"/>
        <v>479815.7</v>
      </c>
      <c r="Z487" s="191">
        <f t="shared" si="24"/>
        <v>793243.09</v>
      </c>
      <c r="AA487" s="191">
        <f t="shared" si="24"/>
        <v>961859.34</v>
      </c>
      <c r="AB487" s="191">
        <f t="shared" si="24"/>
        <v>259227.02000000002</v>
      </c>
      <c r="AC487" s="191">
        <f t="shared" si="24"/>
        <v>345806.33</v>
      </c>
      <c r="AD487" s="191">
        <f t="shared" si="24"/>
        <v>747886.75</v>
      </c>
      <c r="AE487" s="191">
        <f t="shared" si="24"/>
        <v>1535721.25</v>
      </c>
      <c r="AF487" s="191">
        <f t="shared" si="24"/>
        <v>454365.07000000007</v>
      </c>
      <c r="AG487" s="191">
        <f t="shared" si="24"/>
        <v>573971.55999999994</v>
      </c>
      <c r="AH487" s="191">
        <f t="shared" si="24"/>
        <v>686421.94</v>
      </c>
      <c r="AI487" s="191">
        <f t="shared" si="24"/>
        <v>713864.77</v>
      </c>
      <c r="AJ487" s="191">
        <f t="shared" si="24"/>
        <v>624435.92000000004</v>
      </c>
      <c r="AK487" s="191">
        <f t="shared" si="24"/>
        <v>495334.67000000004</v>
      </c>
      <c r="AL487" s="191">
        <f t="shared" si="24"/>
        <v>30132963.070000004</v>
      </c>
      <c r="AM487" s="191">
        <f t="shared" si="24"/>
        <v>719680.71000000008</v>
      </c>
      <c r="AN487" s="191">
        <f t="shared" si="24"/>
        <v>515242.36</v>
      </c>
      <c r="AO487" s="191">
        <f t="shared" si="24"/>
        <v>1440838.59</v>
      </c>
      <c r="AP487" s="191">
        <f t="shared" si="24"/>
        <v>1299625.1499999999</v>
      </c>
      <c r="AQ487" s="191">
        <f t="shared" si="24"/>
        <v>710848.48</v>
      </c>
      <c r="AR487" s="191">
        <f t="shared" si="24"/>
        <v>241869.37999999998</v>
      </c>
      <c r="AS487" s="191">
        <f t="shared" si="24"/>
        <v>2945694.6599999997</v>
      </c>
      <c r="AT487" s="191">
        <f t="shared" si="24"/>
        <v>423658.21</v>
      </c>
      <c r="AU487" s="191">
        <f t="shared" si="24"/>
        <v>1319628.71</v>
      </c>
      <c r="AV487" s="191">
        <f t="shared" si="24"/>
        <v>1156457.2499999998</v>
      </c>
      <c r="AW487" s="191">
        <f t="shared" si="24"/>
        <v>471214.62999999995</v>
      </c>
      <c r="AX487" s="191">
        <f t="shared" si="24"/>
        <v>274782.09999999998</v>
      </c>
      <c r="AY487" s="191">
        <f t="shared" si="24"/>
        <v>676233.08000000007</v>
      </c>
      <c r="AZ487" s="191">
        <f t="shared" si="24"/>
        <v>544052.63</v>
      </c>
      <c r="BA487" s="191">
        <f t="shared" si="24"/>
        <v>368101.36000000004</v>
      </c>
      <c r="BB487" s="191">
        <f t="shared" si="24"/>
        <v>3961917.9600000004</v>
      </c>
      <c r="BC487" s="191">
        <f t="shared" si="24"/>
        <v>526648.36</v>
      </c>
      <c r="BD487" s="191">
        <f t="shared" si="24"/>
        <v>6368127.6200000001</v>
      </c>
      <c r="BE487" s="191">
        <f t="shared" si="24"/>
        <v>1586119.56</v>
      </c>
      <c r="BF487" s="191">
        <f t="shared" si="24"/>
        <v>428147.00999999995</v>
      </c>
      <c r="BG487" s="191">
        <f t="shared" si="24"/>
        <v>773278.19000000006</v>
      </c>
      <c r="BH487" s="191">
        <f t="shared" si="24"/>
        <v>3634738.9</v>
      </c>
      <c r="BI487" s="191">
        <f t="shared" si="24"/>
        <v>206846.93</v>
      </c>
      <c r="BJ487" s="191">
        <f t="shared" si="24"/>
        <v>304484.63</v>
      </c>
      <c r="BK487" s="191">
        <f t="shared" si="24"/>
        <v>363449.7</v>
      </c>
      <c r="BL487" s="191">
        <f t="shared" si="24"/>
        <v>375965.15</v>
      </c>
      <c r="BM487" s="191">
        <f t="shared" si="24"/>
        <v>5190918.01</v>
      </c>
      <c r="BN487" s="191">
        <f t="shared" si="24"/>
        <v>1221651.9100000001</v>
      </c>
      <c r="BO487" s="191">
        <f t="shared" si="24"/>
        <v>893422.84</v>
      </c>
      <c r="BP487" s="191">
        <f t="shared" ref="BP487:CM490" si="26">SUMIF($A$4:$A$448,$B487,BP$4:BP$448)</f>
        <v>1057922.04</v>
      </c>
      <c r="BQ487" s="191">
        <f t="shared" si="26"/>
        <v>734659.10000000009</v>
      </c>
      <c r="BR487" s="191">
        <f t="shared" si="26"/>
        <v>633841.24</v>
      </c>
      <c r="BS487" s="191">
        <f t="shared" si="26"/>
        <v>19629977.699999999</v>
      </c>
      <c r="BT487" s="191">
        <f t="shared" si="26"/>
        <v>826476.33000000007</v>
      </c>
      <c r="BU487" s="191">
        <f t="shared" si="26"/>
        <v>632891.1</v>
      </c>
      <c r="BV487" s="191">
        <f t="shared" si="26"/>
        <v>4522628.4700000007</v>
      </c>
      <c r="BW487" s="191">
        <f t="shared" si="26"/>
        <v>291549.36</v>
      </c>
      <c r="BX487" s="191">
        <f t="shared" si="26"/>
        <v>706080.35</v>
      </c>
      <c r="BY487" s="191">
        <f t="shared" si="26"/>
        <v>2061564.6099999999</v>
      </c>
      <c r="BZ487" s="191">
        <f t="shared" si="26"/>
        <v>525247.2699999999</v>
      </c>
      <c r="CA487" s="191">
        <f t="shared" si="26"/>
        <v>436607.33</v>
      </c>
      <c r="CB487" s="191">
        <f t="shared" si="26"/>
        <v>546004.82000000007</v>
      </c>
      <c r="CC487" s="191">
        <f t="shared" si="26"/>
        <v>914228.49</v>
      </c>
      <c r="CD487" s="191">
        <f t="shared" si="26"/>
        <v>1489384.2</v>
      </c>
      <c r="CE487" s="191">
        <f t="shared" si="26"/>
        <v>1120889.19</v>
      </c>
      <c r="CF487" s="191">
        <f t="shared" si="26"/>
        <v>1809657.64</v>
      </c>
      <c r="CG487" s="191">
        <f t="shared" si="26"/>
        <v>593106.40999999992</v>
      </c>
      <c r="CH487" s="191">
        <f t="shared" si="26"/>
        <v>515428.94</v>
      </c>
      <c r="CI487" s="191">
        <f t="shared" si="26"/>
        <v>424534.30000000005</v>
      </c>
      <c r="CJ487" s="191">
        <f t="shared" si="26"/>
        <v>417321.26999999996</v>
      </c>
      <c r="CK487" s="191">
        <f t="shared" si="26"/>
        <v>2315058.94</v>
      </c>
      <c r="CL487" s="191">
        <f t="shared" si="26"/>
        <v>203834.6</v>
      </c>
      <c r="CM487" s="191">
        <f t="shared" si="26"/>
        <v>424743.33999999997</v>
      </c>
    </row>
    <row r="488" spans="2:91" s="117" customFormat="1" ht="25.95" customHeight="1">
      <c r="B488" s="117">
        <v>32</v>
      </c>
      <c r="C488" s="194" t="s">
        <v>709</v>
      </c>
      <c r="D488" s="191">
        <f t="shared" si="12"/>
        <v>6758354.4800000004</v>
      </c>
      <c r="E488" s="191">
        <f t="shared" ref="E488:BP491" si="27">SUMIF($A$4:$A$448,$B488,E$4:E$448)</f>
        <v>30043</v>
      </c>
      <c r="F488" s="191">
        <f t="shared" si="27"/>
        <v>24609</v>
      </c>
      <c r="G488" s="191">
        <f t="shared" si="27"/>
        <v>137154.54999999999</v>
      </c>
      <c r="H488" s="191">
        <f t="shared" si="27"/>
        <v>55760</v>
      </c>
      <c r="I488" s="191">
        <f t="shared" si="27"/>
        <v>34567.879999999997</v>
      </c>
      <c r="J488" s="191">
        <f t="shared" si="27"/>
        <v>120055</v>
      </c>
      <c r="K488" s="191">
        <f t="shared" si="27"/>
        <v>58770.23</v>
      </c>
      <c r="L488" s="191">
        <f t="shared" si="27"/>
        <v>206890.13</v>
      </c>
      <c r="M488" s="191">
        <f t="shared" si="27"/>
        <v>215103.99</v>
      </c>
      <c r="N488" s="191">
        <f t="shared" si="27"/>
        <v>239029</v>
      </c>
      <c r="O488" s="191">
        <f t="shared" si="27"/>
        <v>40667.94</v>
      </c>
      <c r="P488" s="191">
        <f t="shared" si="27"/>
        <v>2246688.8699999996</v>
      </c>
      <c r="Q488" s="191">
        <f t="shared" si="27"/>
        <v>186208.66999999998</v>
      </c>
      <c r="R488" s="191">
        <f t="shared" si="27"/>
        <v>239609.97999999998</v>
      </c>
      <c r="S488" s="191">
        <f t="shared" si="27"/>
        <v>53209.71</v>
      </c>
      <c r="T488" s="191">
        <f t="shared" si="27"/>
        <v>45633.85</v>
      </c>
      <c r="U488" s="191">
        <f t="shared" si="27"/>
        <v>226879.5</v>
      </c>
      <c r="V488" s="191">
        <f t="shared" si="27"/>
        <v>27988.99</v>
      </c>
      <c r="W488" s="191">
        <f t="shared" si="27"/>
        <v>23430.94</v>
      </c>
      <c r="X488" s="191">
        <f t="shared" si="27"/>
        <v>11244591.5</v>
      </c>
      <c r="Y488" s="191">
        <f t="shared" si="27"/>
        <v>84364</v>
      </c>
      <c r="Z488" s="191">
        <f t="shared" si="27"/>
        <v>10</v>
      </c>
      <c r="AA488" s="191">
        <f t="shared" si="27"/>
        <v>27</v>
      </c>
      <c r="AB488" s="191">
        <f t="shared" si="27"/>
        <v>258227.02000000002</v>
      </c>
      <c r="AC488" s="191">
        <f t="shared" si="27"/>
        <v>44</v>
      </c>
      <c r="AD488" s="191">
        <f t="shared" si="27"/>
        <v>161875.35</v>
      </c>
      <c r="AE488" s="191">
        <f t="shared" si="27"/>
        <v>23416.85</v>
      </c>
      <c r="AF488" s="191">
        <f t="shared" si="27"/>
        <v>56729.41</v>
      </c>
      <c r="AG488" s="191">
        <f t="shared" si="27"/>
        <v>178360</v>
      </c>
      <c r="AH488" s="191">
        <f t="shared" si="27"/>
        <v>290907.84999999998</v>
      </c>
      <c r="AI488" s="191">
        <f t="shared" si="27"/>
        <v>1065426.5</v>
      </c>
      <c r="AJ488" s="191">
        <f t="shared" si="27"/>
        <v>18015</v>
      </c>
      <c r="AK488" s="191">
        <f t="shared" si="27"/>
        <v>96026</v>
      </c>
      <c r="AL488" s="191">
        <f t="shared" si="27"/>
        <v>57404.51</v>
      </c>
      <c r="AM488" s="191">
        <f t="shared" si="27"/>
        <v>164073.31</v>
      </c>
      <c r="AN488" s="191">
        <f t="shared" si="27"/>
        <v>30390.22</v>
      </c>
      <c r="AO488" s="191">
        <f t="shared" si="27"/>
        <v>33149.07</v>
      </c>
      <c r="AP488" s="191">
        <f t="shared" si="27"/>
        <v>175345.8</v>
      </c>
      <c r="AQ488" s="191">
        <f t="shared" si="27"/>
        <v>46179.1</v>
      </c>
      <c r="AR488" s="191">
        <f t="shared" si="27"/>
        <v>19983.259999999998</v>
      </c>
      <c r="AS488" s="191">
        <f t="shared" si="27"/>
        <v>45732.72</v>
      </c>
      <c r="AT488" s="191">
        <f t="shared" si="27"/>
        <v>39683.67</v>
      </c>
      <c r="AU488" s="191">
        <f t="shared" si="27"/>
        <v>40661.449999999997</v>
      </c>
      <c r="AV488" s="191">
        <f t="shared" si="27"/>
        <v>43605.09</v>
      </c>
      <c r="AW488" s="191">
        <f t="shared" si="27"/>
        <v>92561.3</v>
      </c>
      <c r="AX488" s="191">
        <f t="shared" si="27"/>
        <v>68</v>
      </c>
      <c r="AY488" s="191">
        <f t="shared" si="27"/>
        <v>282491.69</v>
      </c>
      <c r="AZ488" s="191">
        <f t="shared" si="27"/>
        <v>35610.65</v>
      </c>
      <c r="BA488" s="191">
        <f t="shared" si="27"/>
        <v>8047.49</v>
      </c>
      <c r="BB488" s="191">
        <f t="shared" si="27"/>
        <v>59278.44</v>
      </c>
      <c r="BC488" s="191">
        <f t="shared" si="27"/>
        <v>19448.54</v>
      </c>
      <c r="BD488" s="191">
        <f t="shared" si="27"/>
        <v>11934808.690000001</v>
      </c>
      <c r="BE488" s="191">
        <f t="shared" si="27"/>
        <v>163913.97</v>
      </c>
      <c r="BF488" s="191">
        <f t="shared" si="27"/>
        <v>29433</v>
      </c>
      <c r="BG488" s="191">
        <f t="shared" si="27"/>
        <v>27</v>
      </c>
      <c r="BH488" s="191">
        <f t="shared" si="27"/>
        <v>111</v>
      </c>
      <c r="BI488" s="191">
        <f t="shared" si="27"/>
        <v>15</v>
      </c>
      <c r="BJ488" s="191">
        <f t="shared" si="27"/>
        <v>6027</v>
      </c>
      <c r="BK488" s="191">
        <f t="shared" si="27"/>
        <v>130857.29</v>
      </c>
      <c r="BL488" s="191">
        <f t="shared" si="27"/>
        <v>198843.90999999997</v>
      </c>
      <c r="BM488" s="191">
        <f t="shared" si="27"/>
        <v>112188.21</v>
      </c>
      <c r="BN488" s="191">
        <f t="shared" si="27"/>
        <v>199184.22</v>
      </c>
      <c r="BO488" s="191">
        <f t="shared" si="27"/>
        <v>105430</v>
      </c>
      <c r="BP488" s="191">
        <f t="shared" si="27"/>
        <v>193914</v>
      </c>
      <c r="BQ488" s="191">
        <f t="shared" si="26"/>
        <v>585598.62999999989</v>
      </c>
      <c r="BR488" s="191">
        <f t="shared" si="26"/>
        <v>131274</v>
      </c>
      <c r="BS488" s="191">
        <f t="shared" si="26"/>
        <v>2105127.14</v>
      </c>
      <c r="BT488" s="191">
        <f t="shared" si="26"/>
        <v>7054</v>
      </c>
      <c r="BU488" s="191">
        <f t="shared" si="26"/>
        <v>52</v>
      </c>
      <c r="BV488" s="191">
        <f t="shared" si="26"/>
        <v>289744.02</v>
      </c>
      <c r="BW488" s="191">
        <f t="shared" si="26"/>
        <v>12</v>
      </c>
      <c r="BX488" s="191">
        <f t="shared" si="26"/>
        <v>141485.26</v>
      </c>
      <c r="BY488" s="191">
        <f t="shared" si="26"/>
        <v>1317679.54</v>
      </c>
      <c r="BZ488" s="191">
        <f t="shared" si="26"/>
        <v>186153.61</v>
      </c>
      <c r="CA488" s="191">
        <f t="shared" si="26"/>
        <v>282072.12</v>
      </c>
      <c r="CB488" s="191">
        <f t="shared" si="26"/>
        <v>27154.53</v>
      </c>
      <c r="CC488" s="191">
        <f t="shared" si="26"/>
        <v>30507.38</v>
      </c>
      <c r="CD488" s="191">
        <f t="shared" si="26"/>
        <v>66961</v>
      </c>
      <c r="CE488" s="191">
        <f t="shared" si="26"/>
        <v>18506.77</v>
      </c>
      <c r="CF488" s="191">
        <f t="shared" si="26"/>
        <v>424570.73</v>
      </c>
      <c r="CG488" s="191">
        <f t="shared" si="26"/>
        <v>127531.26</v>
      </c>
      <c r="CH488" s="191">
        <f t="shared" si="26"/>
        <v>50064.740000000005</v>
      </c>
      <c r="CI488" s="191">
        <f t="shared" si="26"/>
        <v>30</v>
      </c>
      <c r="CJ488" s="191">
        <f t="shared" si="26"/>
        <v>60</v>
      </c>
      <c r="CK488" s="191">
        <f t="shared" si="26"/>
        <v>30437.48</v>
      </c>
      <c r="CL488" s="191">
        <f t="shared" si="26"/>
        <v>520307.96</v>
      </c>
      <c r="CM488" s="191">
        <f t="shared" si="26"/>
        <v>36188</v>
      </c>
    </row>
    <row r="489" spans="2:91" s="117" customFormat="1" ht="25.95" customHeight="1">
      <c r="B489" s="117">
        <v>33</v>
      </c>
      <c r="C489" s="195" t="s">
        <v>710</v>
      </c>
      <c r="D489" s="191">
        <f t="shared" si="12"/>
        <v>85020</v>
      </c>
      <c r="E489" s="191">
        <f t="shared" si="27"/>
        <v>92950</v>
      </c>
      <c r="F489" s="191">
        <f t="shared" si="27"/>
        <v>509410.65</v>
      </c>
      <c r="G489" s="191">
        <f t="shared" si="27"/>
        <v>581829.17000000004</v>
      </c>
      <c r="H489" s="191">
        <f t="shared" si="27"/>
        <v>0</v>
      </c>
      <c r="I489" s="191">
        <f t="shared" si="27"/>
        <v>145076.6</v>
      </c>
      <c r="J489" s="191">
        <f t="shared" si="27"/>
        <v>87509</v>
      </c>
      <c r="K489" s="191">
        <f t="shared" si="27"/>
        <v>2216274.75</v>
      </c>
      <c r="L489" s="191">
        <f t="shared" si="27"/>
        <v>1875126.44</v>
      </c>
      <c r="M489" s="191">
        <f t="shared" si="27"/>
        <v>861171</v>
      </c>
      <c r="N489" s="191">
        <f t="shared" si="27"/>
        <v>1152878.21</v>
      </c>
      <c r="O489" s="191">
        <f t="shared" si="27"/>
        <v>310397</v>
      </c>
      <c r="P489" s="191">
        <f t="shared" si="27"/>
        <v>2086256.4</v>
      </c>
      <c r="Q489" s="191">
        <f t="shared" si="27"/>
        <v>3063461.23</v>
      </c>
      <c r="R489" s="191">
        <f t="shared" si="27"/>
        <v>4019688.82</v>
      </c>
      <c r="S489" s="191">
        <f t="shared" si="27"/>
        <v>898867.01</v>
      </c>
      <c r="T489" s="191">
        <f t="shared" si="27"/>
        <v>1591224</v>
      </c>
      <c r="U489" s="191">
        <f t="shared" si="27"/>
        <v>1119603.8500000001</v>
      </c>
      <c r="V489" s="191">
        <f t="shared" si="27"/>
        <v>3707556.3</v>
      </c>
      <c r="W489" s="191">
        <f t="shared" si="27"/>
        <v>144799.63999999998</v>
      </c>
      <c r="X489" s="191">
        <f t="shared" si="27"/>
        <v>358430</v>
      </c>
      <c r="Y489" s="191">
        <f t="shared" si="27"/>
        <v>198937.15</v>
      </c>
      <c r="Z489" s="191">
        <f t="shared" si="27"/>
        <v>204350.33</v>
      </c>
      <c r="AA489" s="191">
        <f t="shared" si="27"/>
        <v>40000</v>
      </c>
      <c r="AB489" s="191">
        <f t="shared" si="27"/>
        <v>55035</v>
      </c>
      <c r="AC489" s="191">
        <f t="shared" si="27"/>
        <v>83775.75</v>
      </c>
      <c r="AD489" s="191">
        <f t="shared" si="27"/>
        <v>185746.28</v>
      </c>
      <c r="AE489" s="191">
        <f t="shared" si="27"/>
        <v>759317</v>
      </c>
      <c r="AF489" s="191">
        <f t="shared" si="27"/>
        <v>132250</v>
      </c>
      <c r="AG489" s="191">
        <f t="shared" si="27"/>
        <v>48374</v>
      </c>
      <c r="AH489" s="191">
        <f t="shared" si="27"/>
        <v>69741</v>
      </c>
      <c r="AI489" s="191">
        <f t="shared" si="27"/>
        <v>0</v>
      </c>
      <c r="AJ489" s="191">
        <f t="shared" si="27"/>
        <v>120934.25</v>
      </c>
      <c r="AK489" s="191">
        <f t="shared" si="27"/>
        <v>33714.910000000003</v>
      </c>
      <c r="AL489" s="191">
        <f t="shared" si="27"/>
        <v>4724417.79</v>
      </c>
      <c r="AM489" s="191">
        <f t="shared" si="27"/>
        <v>48900</v>
      </c>
      <c r="AN489" s="191">
        <f t="shared" si="27"/>
        <v>0</v>
      </c>
      <c r="AO489" s="191">
        <f t="shared" si="27"/>
        <v>238546.5</v>
      </c>
      <c r="AP489" s="191">
        <f t="shared" si="27"/>
        <v>623985</v>
      </c>
      <c r="AQ489" s="191">
        <f t="shared" si="27"/>
        <v>385670</v>
      </c>
      <c r="AR489" s="191">
        <f t="shared" si="27"/>
        <v>692832.75</v>
      </c>
      <c r="AS489" s="191">
        <f t="shared" si="27"/>
        <v>562959.44999999995</v>
      </c>
      <c r="AT489" s="191">
        <f t="shared" si="27"/>
        <v>161639.9</v>
      </c>
      <c r="AU489" s="191">
        <f t="shared" si="27"/>
        <v>5237238.96</v>
      </c>
      <c r="AV489" s="191">
        <f t="shared" si="27"/>
        <v>205947.5</v>
      </c>
      <c r="AW489" s="191">
        <f t="shared" si="27"/>
        <v>13433.5</v>
      </c>
      <c r="AX489" s="191">
        <f t="shared" si="27"/>
        <v>180100</v>
      </c>
      <c r="AY489" s="191">
        <f t="shared" si="27"/>
        <v>819226.4</v>
      </c>
      <c r="AZ489" s="191">
        <f t="shared" si="27"/>
        <v>160929.75</v>
      </c>
      <c r="BA489" s="191">
        <f t="shared" si="27"/>
        <v>107828.25</v>
      </c>
      <c r="BB489" s="191">
        <f t="shared" si="27"/>
        <v>371584.25</v>
      </c>
      <c r="BC489" s="191">
        <f t="shared" si="27"/>
        <v>102951.23999999999</v>
      </c>
      <c r="BD489" s="191">
        <f t="shared" si="27"/>
        <v>909503.25</v>
      </c>
      <c r="BE489" s="191">
        <f t="shared" si="27"/>
        <v>199404.66</v>
      </c>
      <c r="BF489" s="191">
        <f t="shared" si="27"/>
        <v>214185.85</v>
      </c>
      <c r="BG489" s="191">
        <f t="shared" si="27"/>
        <v>262289</v>
      </c>
      <c r="BH489" s="191">
        <f t="shared" si="27"/>
        <v>2078215.05</v>
      </c>
      <c r="BI489" s="191">
        <f t="shared" si="27"/>
        <v>643269.5</v>
      </c>
      <c r="BJ489" s="191">
        <f t="shared" si="27"/>
        <v>141691.75</v>
      </c>
      <c r="BK489" s="191">
        <f t="shared" si="27"/>
        <v>0</v>
      </c>
      <c r="BL489" s="191">
        <f t="shared" si="27"/>
        <v>274982</v>
      </c>
      <c r="BM489" s="191">
        <f t="shared" si="27"/>
        <v>1393364.5</v>
      </c>
      <c r="BN489" s="191">
        <f t="shared" si="27"/>
        <v>1112264.75</v>
      </c>
      <c r="BO489" s="191">
        <f t="shared" si="27"/>
        <v>1510011.26</v>
      </c>
      <c r="BP489" s="191">
        <f t="shared" si="27"/>
        <v>1385570.5</v>
      </c>
      <c r="BQ489" s="191">
        <f t="shared" si="26"/>
        <v>192046.75</v>
      </c>
      <c r="BR489" s="191">
        <f t="shared" si="26"/>
        <v>474460.15999999997</v>
      </c>
      <c r="BS489" s="191">
        <f t="shared" si="26"/>
        <v>2062733.5</v>
      </c>
      <c r="BT489" s="191">
        <f t="shared" si="26"/>
        <v>783119.75</v>
      </c>
      <c r="BU489" s="191">
        <f t="shared" si="26"/>
        <v>45172</v>
      </c>
      <c r="BV489" s="191">
        <f t="shared" si="26"/>
        <v>100520.14</v>
      </c>
      <c r="BW489" s="191">
        <f t="shared" si="26"/>
        <v>90249</v>
      </c>
      <c r="BX489" s="191">
        <f t="shared" si="26"/>
        <v>139600</v>
      </c>
      <c r="BY489" s="191">
        <f t="shared" si="26"/>
        <v>100980</v>
      </c>
      <c r="BZ489" s="191">
        <f t="shared" si="26"/>
        <v>1136149</v>
      </c>
      <c r="CA489" s="191">
        <f t="shared" si="26"/>
        <v>10780</v>
      </c>
      <c r="CB489" s="191">
        <f t="shared" si="26"/>
        <v>255004</v>
      </c>
      <c r="CC489" s="191">
        <f t="shared" si="26"/>
        <v>579815.6</v>
      </c>
      <c r="CD489" s="191">
        <f t="shared" si="26"/>
        <v>383149.25</v>
      </c>
      <c r="CE489" s="191">
        <f t="shared" si="26"/>
        <v>251682.55</v>
      </c>
      <c r="CF489" s="191">
        <f t="shared" si="26"/>
        <v>267884.5</v>
      </c>
      <c r="CG489" s="191">
        <f t="shared" si="26"/>
        <v>567814.5</v>
      </c>
      <c r="CH489" s="191">
        <f t="shared" si="26"/>
        <v>180502.5</v>
      </c>
      <c r="CI489" s="191">
        <f t="shared" si="26"/>
        <v>529445</v>
      </c>
      <c r="CJ489" s="191">
        <f t="shared" si="26"/>
        <v>2019173.6</v>
      </c>
      <c r="CK489" s="191">
        <f t="shared" si="26"/>
        <v>2323931.5</v>
      </c>
      <c r="CL489" s="191">
        <f t="shared" si="26"/>
        <v>33465</v>
      </c>
      <c r="CM489" s="191">
        <f t="shared" si="26"/>
        <v>1021058.3</v>
      </c>
    </row>
    <row r="490" spans="2:91" s="117" customFormat="1" ht="25.95" customHeight="1">
      <c r="B490" s="117">
        <v>34</v>
      </c>
      <c r="C490" s="194" t="s">
        <v>711</v>
      </c>
      <c r="D490" s="191">
        <f t="shared" si="12"/>
        <v>0</v>
      </c>
      <c r="E490" s="191">
        <f t="shared" si="27"/>
        <v>0</v>
      </c>
      <c r="F490" s="191">
        <f t="shared" si="27"/>
        <v>0</v>
      </c>
      <c r="G490" s="191">
        <f t="shared" si="27"/>
        <v>0</v>
      </c>
      <c r="H490" s="191">
        <f t="shared" si="27"/>
        <v>0</v>
      </c>
      <c r="I490" s="191">
        <f t="shared" si="27"/>
        <v>0</v>
      </c>
      <c r="J490" s="191">
        <f t="shared" si="27"/>
        <v>0</v>
      </c>
      <c r="K490" s="191">
        <f t="shared" si="27"/>
        <v>0</v>
      </c>
      <c r="L490" s="191">
        <f t="shared" si="27"/>
        <v>0</v>
      </c>
      <c r="M490" s="191">
        <f t="shared" si="27"/>
        <v>0</v>
      </c>
      <c r="N490" s="191">
        <f t="shared" si="27"/>
        <v>0</v>
      </c>
      <c r="O490" s="191">
        <f t="shared" si="27"/>
        <v>0</v>
      </c>
      <c r="P490" s="191">
        <f t="shared" si="27"/>
        <v>0</v>
      </c>
      <c r="Q490" s="191">
        <f t="shared" si="27"/>
        <v>0</v>
      </c>
      <c r="R490" s="191">
        <f t="shared" si="27"/>
        <v>0</v>
      </c>
      <c r="S490" s="191">
        <f t="shared" si="27"/>
        <v>0</v>
      </c>
      <c r="T490" s="191">
        <f t="shared" si="27"/>
        <v>0</v>
      </c>
      <c r="U490" s="191">
        <f t="shared" si="27"/>
        <v>0</v>
      </c>
      <c r="V490" s="191">
        <f t="shared" si="27"/>
        <v>0</v>
      </c>
      <c r="W490" s="191">
        <f t="shared" si="27"/>
        <v>0</v>
      </c>
      <c r="X490" s="191">
        <f t="shared" si="27"/>
        <v>0</v>
      </c>
      <c r="Y490" s="191">
        <f t="shared" si="27"/>
        <v>0</v>
      </c>
      <c r="Z490" s="191">
        <f t="shared" si="27"/>
        <v>0</v>
      </c>
      <c r="AA490" s="191">
        <f t="shared" si="27"/>
        <v>0</v>
      </c>
      <c r="AB490" s="191">
        <f t="shared" si="27"/>
        <v>0</v>
      </c>
      <c r="AC490" s="191">
        <f t="shared" si="27"/>
        <v>0</v>
      </c>
      <c r="AD490" s="191">
        <f t="shared" si="27"/>
        <v>0</v>
      </c>
      <c r="AE490" s="191">
        <f t="shared" si="27"/>
        <v>0</v>
      </c>
      <c r="AF490" s="191">
        <f t="shared" si="27"/>
        <v>0</v>
      </c>
      <c r="AG490" s="191">
        <f t="shared" si="27"/>
        <v>0</v>
      </c>
      <c r="AH490" s="191">
        <f t="shared" si="27"/>
        <v>0</v>
      </c>
      <c r="AI490" s="191">
        <f t="shared" si="27"/>
        <v>0</v>
      </c>
      <c r="AJ490" s="191">
        <f t="shared" si="27"/>
        <v>0</v>
      </c>
      <c r="AK490" s="191">
        <f t="shared" si="27"/>
        <v>0</v>
      </c>
      <c r="AL490" s="191">
        <f t="shared" si="27"/>
        <v>0</v>
      </c>
      <c r="AM490" s="191">
        <f t="shared" si="27"/>
        <v>0</v>
      </c>
      <c r="AN490" s="191">
        <f t="shared" si="27"/>
        <v>0</v>
      </c>
      <c r="AO490" s="191">
        <f t="shared" si="27"/>
        <v>0</v>
      </c>
      <c r="AP490" s="191">
        <f t="shared" si="27"/>
        <v>0</v>
      </c>
      <c r="AQ490" s="191">
        <f t="shared" si="27"/>
        <v>0</v>
      </c>
      <c r="AR490" s="191">
        <f t="shared" si="27"/>
        <v>0</v>
      </c>
      <c r="AS490" s="191">
        <f t="shared" si="27"/>
        <v>310565</v>
      </c>
      <c r="AT490" s="191">
        <f t="shared" si="27"/>
        <v>0</v>
      </c>
      <c r="AU490" s="191">
        <f t="shared" si="27"/>
        <v>0</v>
      </c>
      <c r="AV490" s="191">
        <f t="shared" si="27"/>
        <v>0</v>
      </c>
      <c r="AW490" s="191">
        <f t="shared" si="27"/>
        <v>0</v>
      </c>
      <c r="AX490" s="191">
        <f t="shared" si="27"/>
        <v>0</v>
      </c>
      <c r="AY490" s="191">
        <f t="shared" si="27"/>
        <v>0</v>
      </c>
      <c r="AZ490" s="191">
        <f t="shared" si="27"/>
        <v>0</v>
      </c>
      <c r="BA490" s="191">
        <f t="shared" si="27"/>
        <v>0</v>
      </c>
      <c r="BB490" s="191">
        <f t="shared" si="27"/>
        <v>0</v>
      </c>
      <c r="BC490" s="191">
        <f t="shared" si="27"/>
        <v>0</v>
      </c>
      <c r="BD490" s="191">
        <f t="shared" si="27"/>
        <v>0</v>
      </c>
      <c r="BE490" s="191">
        <f t="shared" si="27"/>
        <v>0</v>
      </c>
      <c r="BF490" s="191">
        <f t="shared" si="27"/>
        <v>0</v>
      </c>
      <c r="BG490" s="191">
        <f t="shared" si="27"/>
        <v>0</v>
      </c>
      <c r="BH490" s="191">
        <f t="shared" si="27"/>
        <v>40000</v>
      </c>
      <c r="BI490" s="191">
        <f t="shared" si="27"/>
        <v>0</v>
      </c>
      <c r="BJ490" s="191">
        <f t="shared" si="27"/>
        <v>0</v>
      </c>
      <c r="BK490" s="191">
        <f t="shared" si="27"/>
        <v>0</v>
      </c>
      <c r="BL490" s="191">
        <f t="shared" si="27"/>
        <v>0</v>
      </c>
      <c r="BM490" s="191">
        <f t="shared" si="27"/>
        <v>0</v>
      </c>
      <c r="BN490" s="191">
        <f t="shared" si="27"/>
        <v>0</v>
      </c>
      <c r="BO490" s="191">
        <f t="shared" si="27"/>
        <v>0</v>
      </c>
      <c r="BP490" s="191">
        <f t="shared" si="27"/>
        <v>0</v>
      </c>
      <c r="BQ490" s="191">
        <f t="shared" si="26"/>
        <v>0</v>
      </c>
      <c r="BR490" s="191">
        <f t="shared" si="26"/>
        <v>0</v>
      </c>
      <c r="BS490" s="191">
        <f t="shared" si="26"/>
        <v>0</v>
      </c>
      <c r="BT490" s="191">
        <f t="shared" si="26"/>
        <v>0</v>
      </c>
      <c r="BU490" s="191">
        <f t="shared" si="26"/>
        <v>0</v>
      </c>
      <c r="BV490" s="191">
        <f t="shared" si="26"/>
        <v>0</v>
      </c>
      <c r="BW490" s="191">
        <f t="shared" si="26"/>
        <v>0</v>
      </c>
      <c r="BX490" s="191">
        <f t="shared" si="26"/>
        <v>0</v>
      </c>
      <c r="BY490" s="191">
        <f t="shared" si="26"/>
        <v>0</v>
      </c>
      <c r="BZ490" s="191">
        <f t="shared" si="26"/>
        <v>0</v>
      </c>
      <c r="CA490" s="191">
        <f t="shared" si="26"/>
        <v>0</v>
      </c>
      <c r="CB490" s="191">
        <f t="shared" si="26"/>
        <v>0</v>
      </c>
      <c r="CC490" s="191">
        <f t="shared" si="26"/>
        <v>0</v>
      </c>
      <c r="CD490" s="191">
        <f t="shared" si="26"/>
        <v>0</v>
      </c>
      <c r="CE490" s="191">
        <f t="shared" si="26"/>
        <v>0</v>
      </c>
      <c r="CF490" s="191">
        <f t="shared" si="26"/>
        <v>0</v>
      </c>
      <c r="CG490" s="191">
        <f t="shared" si="26"/>
        <v>0</v>
      </c>
      <c r="CH490" s="191">
        <f t="shared" si="26"/>
        <v>0</v>
      </c>
      <c r="CI490" s="191">
        <f t="shared" si="26"/>
        <v>0</v>
      </c>
      <c r="CJ490" s="191">
        <f t="shared" si="26"/>
        <v>0</v>
      </c>
      <c r="CK490" s="191">
        <f t="shared" si="26"/>
        <v>0</v>
      </c>
      <c r="CL490" s="191">
        <f t="shared" si="26"/>
        <v>0</v>
      </c>
      <c r="CM490" s="191">
        <f t="shared" si="26"/>
        <v>0</v>
      </c>
    </row>
    <row r="491" spans="2:91" s="117" customFormat="1" ht="25.95" customHeight="1">
      <c r="B491" s="117">
        <v>35</v>
      </c>
      <c r="C491" s="195" t="s">
        <v>712</v>
      </c>
      <c r="D491" s="191">
        <f t="shared" si="12"/>
        <v>855342</v>
      </c>
      <c r="E491" s="191">
        <f t="shared" si="27"/>
        <v>3598760</v>
      </c>
      <c r="F491" s="191">
        <f t="shared" si="27"/>
        <v>354401</v>
      </c>
      <c r="G491" s="191">
        <f t="shared" si="27"/>
        <v>938140</v>
      </c>
      <c r="H491" s="191">
        <f t="shared" si="27"/>
        <v>267754.26</v>
      </c>
      <c r="I491" s="191">
        <f t="shared" si="27"/>
        <v>2375680.2199999997</v>
      </c>
      <c r="J491" s="191">
        <f t="shared" si="27"/>
        <v>5606857</v>
      </c>
      <c r="K491" s="191">
        <f t="shared" si="27"/>
        <v>5451048.2999999998</v>
      </c>
      <c r="L491" s="191">
        <f t="shared" si="27"/>
        <v>827930</v>
      </c>
      <c r="M491" s="191">
        <f t="shared" si="27"/>
        <v>220200</v>
      </c>
      <c r="N491" s="191">
        <f t="shared" si="27"/>
        <v>1316804.05</v>
      </c>
      <c r="O491" s="191">
        <f t="shared" si="27"/>
        <v>1417249.27</v>
      </c>
      <c r="P491" s="191">
        <f t="shared" si="27"/>
        <v>4495894.0599999996</v>
      </c>
      <c r="Q491" s="191">
        <f t="shared" si="27"/>
        <v>2174107.2200000002</v>
      </c>
      <c r="R491" s="191">
        <f t="shared" si="27"/>
        <v>3566424.3</v>
      </c>
      <c r="S491" s="191">
        <f t="shared" si="27"/>
        <v>6498920.9699999997</v>
      </c>
      <c r="T491" s="191">
        <f t="shared" si="27"/>
        <v>230570</v>
      </c>
      <c r="U491" s="191">
        <f t="shared" si="27"/>
        <v>434894.54</v>
      </c>
      <c r="V491" s="191">
        <f t="shared" si="27"/>
        <v>2860900</v>
      </c>
      <c r="W491" s="191">
        <f t="shared" si="27"/>
        <v>103742</v>
      </c>
      <c r="X491" s="191">
        <f t="shared" si="27"/>
        <v>1753596.5</v>
      </c>
      <c r="Y491" s="191">
        <f t="shared" si="27"/>
        <v>907102</v>
      </c>
      <c r="Z491" s="191">
        <f t="shared" si="27"/>
        <v>703114.98</v>
      </c>
      <c r="AA491" s="191">
        <f t="shared" si="27"/>
        <v>1348496.96</v>
      </c>
      <c r="AB491" s="191">
        <f t="shared" si="27"/>
        <v>202814.11</v>
      </c>
      <c r="AC491" s="191">
        <f t="shared" si="27"/>
        <v>889941.44</v>
      </c>
      <c r="AD491" s="191">
        <f t="shared" si="27"/>
        <v>469811.46</v>
      </c>
      <c r="AE491" s="191">
        <f t="shared" si="27"/>
        <v>1635794.82</v>
      </c>
      <c r="AF491" s="191">
        <f t="shared" si="27"/>
        <v>43284</v>
      </c>
      <c r="AG491" s="191">
        <f t="shared" si="27"/>
        <v>62560</v>
      </c>
      <c r="AH491" s="191">
        <f t="shared" si="27"/>
        <v>1</v>
      </c>
      <c r="AI491" s="191">
        <f t="shared" si="27"/>
        <v>202815.84</v>
      </c>
      <c r="AJ491" s="191">
        <f t="shared" si="27"/>
        <v>444224</v>
      </c>
      <c r="AK491" s="191">
        <f t="shared" si="27"/>
        <v>107136</v>
      </c>
      <c r="AL491" s="191">
        <f t="shared" si="27"/>
        <v>6154578.0999999996</v>
      </c>
      <c r="AM491" s="191">
        <f t="shared" si="27"/>
        <v>0</v>
      </c>
      <c r="AN491" s="191">
        <f t="shared" si="27"/>
        <v>150000</v>
      </c>
      <c r="AO491" s="191">
        <f t="shared" si="27"/>
        <v>218835</v>
      </c>
      <c r="AP491" s="191">
        <f t="shared" si="27"/>
        <v>782001</v>
      </c>
      <c r="AQ491" s="191">
        <f t="shared" si="27"/>
        <v>114776</v>
      </c>
      <c r="AR491" s="191">
        <f t="shared" si="27"/>
        <v>0</v>
      </c>
      <c r="AS491" s="191">
        <f t="shared" si="27"/>
        <v>2287585</v>
      </c>
      <c r="AT491" s="191">
        <f t="shared" si="27"/>
        <v>40000</v>
      </c>
      <c r="AU491" s="191">
        <f t="shared" si="27"/>
        <v>160236</v>
      </c>
      <c r="AV491" s="191">
        <f t="shared" si="27"/>
        <v>28045</v>
      </c>
      <c r="AW491" s="191">
        <f t="shared" si="27"/>
        <v>870000</v>
      </c>
      <c r="AX491" s="191">
        <f t="shared" si="27"/>
        <v>39050</v>
      </c>
      <c r="AY491" s="191">
        <f t="shared" si="27"/>
        <v>7500</v>
      </c>
      <c r="AZ491" s="191">
        <f t="shared" si="27"/>
        <v>86595</v>
      </c>
      <c r="BA491" s="191">
        <f t="shared" si="27"/>
        <v>0</v>
      </c>
      <c r="BB491" s="191">
        <f t="shared" si="27"/>
        <v>0</v>
      </c>
      <c r="BC491" s="191">
        <f t="shared" si="27"/>
        <v>1043600</v>
      </c>
      <c r="BD491" s="191">
        <f t="shared" si="27"/>
        <v>6995850</v>
      </c>
      <c r="BE491" s="191">
        <f t="shared" si="27"/>
        <v>0</v>
      </c>
      <c r="BF491" s="191">
        <f t="shared" si="27"/>
        <v>1545004</v>
      </c>
      <c r="BG491" s="191">
        <f t="shared" si="27"/>
        <v>292621.26</v>
      </c>
      <c r="BH491" s="191">
        <f t="shared" si="27"/>
        <v>161899.98000000001</v>
      </c>
      <c r="BI491" s="191">
        <f t="shared" si="27"/>
        <v>509908</v>
      </c>
      <c r="BJ491" s="191">
        <f t="shared" si="27"/>
        <v>32000</v>
      </c>
      <c r="BK491" s="191">
        <f t="shared" si="27"/>
        <v>33500</v>
      </c>
      <c r="BL491" s="191">
        <f t="shared" si="27"/>
        <v>0</v>
      </c>
      <c r="BM491" s="191">
        <f t="shared" si="27"/>
        <v>0</v>
      </c>
      <c r="BN491" s="191">
        <f t="shared" si="27"/>
        <v>683698</v>
      </c>
      <c r="BO491" s="191">
        <f t="shared" si="27"/>
        <v>398956</v>
      </c>
      <c r="BP491" s="191">
        <f t="shared" ref="BP491:CM494" si="28">SUMIF($A$4:$A$448,$B491,BP$4:BP$448)</f>
        <v>240000</v>
      </c>
      <c r="BQ491" s="191">
        <f t="shared" si="28"/>
        <v>780042.44</v>
      </c>
      <c r="BR491" s="191">
        <f t="shared" si="28"/>
        <v>480447</v>
      </c>
      <c r="BS491" s="191">
        <f t="shared" si="28"/>
        <v>9081433.3399999999</v>
      </c>
      <c r="BT491" s="191">
        <f t="shared" si="28"/>
        <v>309540.06</v>
      </c>
      <c r="BU491" s="191">
        <f t="shared" si="28"/>
        <v>18700</v>
      </c>
      <c r="BV491" s="191">
        <f t="shared" si="28"/>
        <v>2237466.19</v>
      </c>
      <c r="BW491" s="191">
        <f t="shared" si="28"/>
        <v>0</v>
      </c>
      <c r="BX491" s="191">
        <f t="shared" si="28"/>
        <v>67714</v>
      </c>
      <c r="BY491" s="191">
        <f t="shared" si="28"/>
        <v>904874.95</v>
      </c>
      <c r="BZ491" s="191">
        <f t="shared" si="28"/>
        <v>7501</v>
      </c>
      <c r="CA491" s="191">
        <f t="shared" si="28"/>
        <v>38200</v>
      </c>
      <c r="CB491" s="191">
        <f t="shared" si="28"/>
        <v>1790148.82</v>
      </c>
      <c r="CC491" s="191">
        <f t="shared" si="28"/>
        <v>709213.96</v>
      </c>
      <c r="CD491" s="191">
        <f t="shared" si="28"/>
        <v>2605696.62</v>
      </c>
      <c r="CE491" s="191">
        <f t="shared" si="28"/>
        <v>1342008.46</v>
      </c>
      <c r="CF491" s="191">
        <f t="shared" si="28"/>
        <v>113500</v>
      </c>
      <c r="CG491" s="191">
        <f t="shared" si="28"/>
        <v>0</v>
      </c>
      <c r="CH491" s="191">
        <f t="shared" si="28"/>
        <v>838096.67</v>
      </c>
      <c r="CI491" s="191">
        <f t="shared" si="28"/>
        <v>23860</v>
      </c>
      <c r="CJ491" s="191">
        <f t="shared" si="28"/>
        <v>624860.15</v>
      </c>
      <c r="CK491" s="191">
        <f t="shared" si="28"/>
        <v>1173083.67</v>
      </c>
      <c r="CL491" s="191">
        <f t="shared" si="28"/>
        <v>22500</v>
      </c>
      <c r="CM491" s="191">
        <f t="shared" si="28"/>
        <v>397710.65</v>
      </c>
    </row>
    <row r="492" spans="2:91" s="117" customFormat="1" ht="25.95" customHeight="1">
      <c r="B492" s="117">
        <v>36</v>
      </c>
      <c r="C492" s="194" t="s">
        <v>713</v>
      </c>
      <c r="D492" s="191">
        <f t="shared" si="12"/>
        <v>177249464.13999999</v>
      </c>
      <c r="E492" s="191">
        <f t="shared" ref="E492:BP494" si="29">SUMIF($A$4:$A$448,$B492,E$4:E$448)</f>
        <v>0</v>
      </c>
      <c r="F492" s="191">
        <f t="shared" si="29"/>
        <v>0</v>
      </c>
      <c r="G492" s="191">
        <f t="shared" si="29"/>
        <v>0</v>
      </c>
      <c r="H492" s="191">
        <f t="shared" si="29"/>
        <v>0</v>
      </c>
      <c r="I492" s="191">
        <f t="shared" si="29"/>
        <v>0</v>
      </c>
      <c r="J492" s="191">
        <f t="shared" si="29"/>
        <v>0</v>
      </c>
      <c r="K492" s="191">
        <f t="shared" si="29"/>
        <v>0</v>
      </c>
      <c r="L492" s="191">
        <f t="shared" si="29"/>
        <v>0</v>
      </c>
      <c r="M492" s="191">
        <f t="shared" si="29"/>
        <v>80.25</v>
      </c>
      <c r="N492" s="191">
        <f t="shared" si="29"/>
        <v>0</v>
      </c>
      <c r="O492" s="191">
        <f t="shared" si="29"/>
        <v>0</v>
      </c>
      <c r="P492" s="191">
        <f t="shared" si="29"/>
        <v>1496880</v>
      </c>
      <c r="Q492" s="191">
        <f t="shared" si="29"/>
        <v>0</v>
      </c>
      <c r="R492" s="191">
        <f t="shared" si="29"/>
        <v>0</v>
      </c>
      <c r="S492" s="191">
        <f t="shared" si="29"/>
        <v>0</v>
      </c>
      <c r="T492" s="191">
        <f t="shared" si="29"/>
        <v>0</v>
      </c>
      <c r="U492" s="191">
        <f t="shared" si="29"/>
        <v>0</v>
      </c>
      <c r="V492" s="191">
        <f t="shared" si="29"/>
        <v>0</v>
      </c>
      <c r="W492" s="191">
        <f t="shared" si="29"/>
        <v>0</v>
      </c>
      <c r="X492" s="191">
        <f t="shared" si="29"/>
        <v>18240.3</v>
      </c>
      <c r="Y492" s="191">
        <f t="shared" si="29"/>
        <v>0</v>
      </c>
      <c r="Z492" s="191">
        <f t="shared" si="29"/>
        <v>0</v>
      </c>
      <c r="AA492" s="191">
        <f t="shared" si="29"/>
        <v>0</v>
      </c>
      <c r="AB492" s="191">
        <f t="shared" si="29"/>
        <v>0</v>
      </c>
      <c r="AC492" s="191">
        <f t="shared" si="29"/>
        <v>0</v>
      </c>
      <c r="AD492" s="191">
        <f t="shared" si="29"/>
        <v>0</v>
      </c>
      <c r="AE492" s="191">
        <f t="shared" si="29"/>
        <v>0</v>
      </c>
      <c r="AF492" s="191">
        <f t="shared" si="29"/>
        <v>0</v>
      </c>
      <c r="AG492" s="191">
        <f t="shared" si="29"/>
        <v>0</v>
      </c>
      <c r="AH492" s="191">
        <f t="shared" si="29"/>
        <v>0</v>
      </c>
      <c r="AI492" s="191">
        <f t="shared" si="29"/>
        <v>0</v>
      </c>
      <c r="AJ492" s="191">
        <f t="shared" si="29"/>
        <v>0</v>
      </c>
      <c r="AK492" s="191">
        <f t="shared" si="29"/>
        <v>0</v>
      </c>
      <c r="AL492" s="191">
        <f t="shared" si="29"/>
        <v>0</v>
      </c>
      <c r="AM492" s="191">
        <f t="shared" si="29"/>
        <v>0</v>
      </c>
      <c r="AN492" s="191">
        <f t="shared" si="29"/>
        <v>0</v>
      </c>
      <c r="AO492" s="191">
        <f t="shared" si="29"/>
        <v>0</v>
      </c>
      <c r="AP492" s="191">
        <f t="shared" si="29"/>
        <v>0</v>
      </c>
      <c r="AQ492" s="191">
        <f t="shared" si="29"/>
        <v>0</v>
      </c>
      <c r="AR492" s="191">
        <f t="shared" si="29"/>
        <v>0</v>
      </c>
      <c r="AS492" s="191">
        <f t="shared" si="29"/>
        <v>929975</v>
      </c>
      <c r="AT492" s="191">
        <f t="shared" si="29"/>
        <v>340906.87</v>
      </c>
      <c r="AU492" s="191">
        <f t="shared" si="29"/>
        <v>0</v>
      </c>
      <c r="AV492" s="191">
        <f t="shared" si="29"/>
        <v>0</v>
      </c>
      <c r="AW492" s="191">
        <f t="shared" si="29"/>
        <v>0</v>
      </c>
      <c r="AX492" s="191">
        <f t="shared" si="29"/>
        <v>0</v>
      </c>
      <c r="AY492" s="191">
        <f t="shared" si="29"/>
        <v>0</v>
      </c>
      <c r="AZ492" s="191">
        <f t="shared" si="29"/>
        <v>0</v>
      </c>
      <c r="BA492" s="191">
        <f t="shared" si="29"/>
        <v>0</v>
      </c>
      <c r="BB492" s="191">
        <f t="shared" si="29"/>
        <v>0</v>
      </c>
      <c r="BC492" s="191">
        <f t="shared" si="29"/>
        <v>0</v>
      </c>
      <c r="BD492" s="191">
        <f t="shared" si="29"/>
        <v>2743</v>
      </c>
      <c r="BE492" s="191">
        <f t="shared" si="29"/>
        <v>0</v>
      </c>
      <c r="BF492" s="191">
        <f t="shared" si="29"/>
        <v>0</v>
      </c>
      <c r="BG492" s="191">
        <f t="shared" si="29"/>
        <v>0</v>
      </c>
      <c r="BH492" s="191">
        <f t="shared" si="29"/>
        <v>0</v>
      </c>
      <c r="BI492" s="191">
        <f t="shared" si="29"/>
        <v>0</v>
      </c>
      <c r="BJ492" s="191">
        <f t="shared" si="29"/>
        <v>0</v>
      </c>
      <c r="BK492" s="191">
        <f t="shared" si="29"/>
        <v>0</v>
      </c>
      <c r="BL492" s="191">
        <f t="shared" si="29"/>
        <v>0</v>
      </c>
      <c r="BM492" s="191">
        <f t="shared" si="29"/>
        <v>109257311.41</v>
      </c>
      <c r="BN492" s="191">
        <f t="shared" si="29"/>
        <v>0</v>
      </c>
      <c r="BO492" s="191">
        <f t="shared" si="29"/>
        <v>0</v>
      </c>
      <c r="BP492" s="191">
        <f t="shared" si="29"/>
        <v>0</v>
      </c>
      <c r="BQ492" s="191">
        <f t="shared" si="28"/>
        <v>0</v>
      </c>
      <c r="BR492" s="191">
        <f t="shared" si="28"/>
        <v>0</v>
      </c>
      <c r="BS492" s="191">
        <f t="shared" si="28"/>
        <v>2658002.44</v>
      </c>
      <c r="BT492" s="191">
        <f t="shared" si="28"/>
        <v>0</v>
      </c>
      <c r="BU492" s="191">
        <f t="shared" si="28"/>
        <v>0</v>
      </c>
      <c r="BV492" s="191">
        <f t="shared" si="28"/>
        <v>17050</v>
      </c>
      <c r="BW492" s="191">
        <f t="shared" si="28"/>
        <v>0</v>
      </c>
      <c r="BX492" s="191">
        <f t="shared" si="28"/>
        <v>0</v>
      </c>
      <c r="BY492" s="191">
        <f t="shared" si="28"/>
        <v>0</v>
      </c>
      <c r="BZ492" s="191">
        <f t="shared" si="28"/>
        <v>0</v>
      </c>
      <c r="CA492" s="191">
        <f t="shared" si="28"/>
        <v>0</v>
      </c>
      <c r="CB492" s="191">
        <f t="shared" si="28"/>
        <v>0</v>
      </c>
      <c r="CC492" s="191">
        <f t="shared" si="28"/>
        <v>0</v>
      </c>
      <c r="CD492" s="191">
        <f t="shared" si="28"/>
        <v>0</v>
      </c>
      <c r="CE492" s="191">
        <f t="shared" si="28"/>
        <v>0</v>
      </c>
      <c r="CF492" s="191">
        <f t="shared" si="28"/>
        <v>0</v>
      </c>
      <c r="CG492" s="191">
        <f t="shared" si="28"/>
        <v>0</v>
      </c>
      <c r="CH492" s="191">
        <f t="shared" si="28"/>
        <v>0</v>
      </c>
      <c r="CI492" s="191">
        <f t="shared" si="28"/>
        <v>0</v>
      </c>
      <c r="CJ492" s="191">
        <f t="shared" si="28"/>
        <v>0</v>
      </c>
      <c r="CK492" s="191">
        <f t="shared" si="28"/>
        <v>0</v>
      </c>
      <c r="CL492" s="191">
        <f t="shared" si="28"/>
        <v>0</v>
      </c>
      <c r="CM492" s="191">
        <f t="shared" si="28"/>
        <v>0</v>
      </c>
    </row>
    <row r="493" spans="2:91" s="117" customFormat="1" ht="25.95" customHeight="1">
      <c r="B493" s="117">
        <v>37</v>
      </c>
      <c r="C493" s="194" t="s">
        <v>714</v>
      </c>
      <c r="D493" s="191">
        <f t="shared" si="12"/>
        <v>3174623.67</v>
      </c>
      <c r="E493" s="191">
        <f t="shared" si="29"/>
        <v>47579.89</v>
      </c>
      <c r="F493" s="191">
        <f t="shared" si="29"/>
        <v>52579.83</v>
      </c>
      <c r="G493" s="191">
        <f t="shared" si="29"/>
        <v>41384.51</v>
      </c>
      <c r="H493" s="191">
        <f t="shared" si="29"/>
        <v>47813.64</v>
      </c>
      <c r="I493" s="191">
        <f t="shared" si="29"/>
        <v>54340.04</v>
      </c>
      <c r="J493" s="191">
        <f t="shared" si="29"/>
        <v>13427.17</v>
      </c>
      <c r="K493" s="191">
        <f t="shared" si="29"/>
        <v>159480.62</v>
      </c>
      <c r="L493" s="191">
        <f t="shared" si="29"/>
        <v>44355.4</v>
      </c>
      <c r="M493" s="191">
        <f t="shared" si="29"/>
        <v>56496.930000000008</v>
      </c>
      <c r="N493" s="191">
        <f t="shared" si="29"/>
        <v>227832.37</v>
      </c>
      <c r="O493" s="191">
        <f t="shared" si="29"/>
        <v>5929.33</v>
      </c>
      <c r="P493" s="191">
        <f t="shared" si="29"/>
        <v>967717.1100000001</v>
      </c>
      <c r="Q493" s="191">
        <f t="shared" si="29"/>
        <v>165363.28999999998</v>
      </c>
      <c r="R493" s="191">
        <f t="shared" si="29"/>
        <v>20891.53</v>
      </c>
      <c r="S493" s="191">
        <f t="shared" si="29"/>
        <v>115183.54000000001</v>
      </c>
      <c r="T493" s="191">
        <f t="shared" si="29"/>
        <v>184198.19</v>
      </c>
      <c r="U493" s="191">
        <f t="shared" si="29"/>
        <v>86246.92</v>
      </c>
      <c r="V493" s="191">
        <f t="shared" si="29"/>
        <v>79292.759999999995</v>
      </c>
      <c r="W493" s="191">
        <f t="shared" si="29"/>
        <v>22187.34</v>
      </c>
      <c r="X493" s="191">
        <f t="shared" si="29"/>
        <v>2219219.2200000002</v>
      </c>
      <c r="Y493" s="191">
        <f t="shared" si="29"/>
        <v>51124.439999999995</v>
      </c>
      <c r="Z493" s="191">
        <f t="shared" si="29"/>
        <v>118751.88</v>
      </c>
      <c r="AA493" s="191">
        <f t="shared" si="29"/>
        <v>106447.98000000001</v>
      </c>
      <c r="AB493" s="191">
        <f t="shared" si="29"/>
        <v>30688.74</v>
      </c>
      <c r="AC493" s="191">
        <f t="shared" si="29"/>
        <v>211879.04000000001</v>
      </c>
      <c r="AD493" s="191">
        <f t="shared" si="29"/>
        <v>125197.64</v>
      </c>
      <c r="AE493" s="191">
        <f t="shared" si="29"/>
        <v>335701.54</v>
      </c>
      <c r="AF493" s="191">
        <f t="shared" si="29"/>
        <v>81416.14</v>
      </c>
      <c r="AG493" s="191">
        <f t="shared" si="29"/>
        <v>149611.84</v>
      </c>
      <c r="AH493" s="191">
        <f t="shared" si="29"/>
        <v>80195.02</v>
      </c>
      <c r="AI493" s="191">
        <f t="shared" si="29"/>
        <v>168963.08000000002</v>
      </c>
      <c r="AJ493" s="191">
        <f t="shared" si="29"/>
        <v>101072.14</v>
      </c>
      <c r="AK493" s="191">
        <f t="shared" si="29"/>
        <v>187083.03999999998</v>
      </c>
      <c r="AL493" s="191">
        <f t="shared" si="29"/>
        <v>4144707.31</v>
      </c>
      <c r="AM493" s="191">
        <f t="shared" si="29"/>
        <v>78041.790000000008</v>
      </c>
      <c r="AN493" s="191">
        <f t="shared" si="29"/>
        <v>37001.51</v>
      </c>
      <c r="AO493" s="191">
        <f t="shared" si="29"/>
        <v>1061326.7799999998</v>
      </c>
      <c r="AP493" s="191">
        <f t="shared" si="29"/>
        <v>197466.75</v>
      </c>
      <c r="AQ493" s="191">
        <f t="shared" si="29"/>
        <v>96530.36</v>
      </c>
      <c r="AR493" s="191">
        <f t="shared" si="29"/>
        <v>9012.98</v>
      </c>
      <c r="AS493" s="191">
        <f t="shared" si="29"/>
        <v>1983534.29</v>
      </c>
      <c r="AT493" s="191">
        <f t="shared" si="29"/>
        <v>121990.37</v>
      </c>
      <c r="AU493" s="191">
        <f t="shared" si="29"/>
        <v>180713.22</v>
      </c>
      <c r="AV493" s="191">
        <f t="shared" si="29"/>
        <v>36431.910000000003</v>
      </c>
      <c r="AW493" s="191">
        <f t="shared" si="29"/>
        <v>31360.31</v>
      </c>
      <c r="AX493" s="191">
        <f t="shared" si="29"/>
        <v>7481.7999999999993</v>
      </c>
      <c r="AY493" s="191">
        <f t="shared" si="29"/>
        <v>68507.179999999993</v>
      </c>
      <c r="AZ493" s="191">
        <f t="shared" si="29"/>
        <v>56661</v>
      </c>
      <c r="BA493" s="191">
        <f t="shared" si="29"/>
        <v>35660.229999999996</v>
      </c>
      <c r="BB493" s="191">
        <f t="shared" si="29"/>
        <v>4515394.41</v>
      </c>
      <c r="BC493" s="191">
        <f t="shared" si="29"/>
        <v>62263</v>
      </c>
      <c r="BD493" s="191">
        <f t="shared" si="29"/>
        <v>735827.62</v>
      </c>
      <c r="BE493" s="191">
        <f t="shared" si="29"/>
        <v>473308.94</v>
      </c>
      <c r="BF493" s="191">
        <f t="shared" si="29"/>
        <v>77538.700000000012</v>
      </c>
      <c r="BG493" s="191">
        <f t="shared" si="29"/>
        <v>62794.8</v>
      </c>
      <c r="BH493" s="191">
        <f t="shared" si="29"/>
        <v>218658.02999999997</v>
      </c>
      <c r="BI493" s="191">
        <f t="shared" si="29"/>
        <v>14667.35</v>
      </c>
      <c r="BJ493" s="191">
        <f t="shared" si="29"/>
        <v>46266.21</v>
      </c>
      <c r="BK493" s="191">
        <f t="shared" si="29"/>
        <v>141282.79999999999</v>
      </c>
      <c r="BL493" s="191">
        <f t="shared" si="29"/>
        <v>29108.46</v>
      </c>
      <c r="BM493" s="191">
        <f t="shared" si="29"/>
        <v>1694818</v>
      </c>
      <c r="BN493" s="191">
        <f t="shared" si="29"/>
        <v>119443.01999999999</v>
      </c>
      <c r="BO493" s="191">
        <f t="shared" si="29"/>
        <v>40837.58</v>
      </c>
      <c r="BP493" s="191">
        <f t="shared" si="29"/>
        <v>41964.33</v>
      </c>
      <c r="BQ493" s="191">
        <f t="shared" si="28"/>
        <v>95056.650000000009</v>
      </c>
      <c r="BR493" s="191">
        <f t="shared" si="28"/>
        <v>219252.86</v>
      </c>
      <c r="BS493" s="191">
        <f t="shared" si="28"/>
        <v>4244987.29</v>
      </c>
      <c r="BT493" s="191">
        <f t="shared" si="28"/>
        <v>113678.25</v>
      </c>
      <c r="BU493" s="191">
        <f t="shared" si="28"/>
        <v>122168.89</v>
      </c>
      <c r="BV493" s="191">
        <f t="shared" si="28"/>
        <v>961446.47</v>
      </c>
      <c r="BW493" s="191">
        <f t="shared" si="28"/>
        <v>74973.61</v>
      </c>
      <c r="BX493" s="191">
        <f t="shared" si="28"/>
        <v>67630.040000000008</v>
      </c>
      <c r="BY493" s="191">
        <f t="shared" si="28"/>
        <v>250506.34</v>
      </c>
      <c r="BZ493" s="191">
        <f t="shared" si="28"/>
        <v>41421.74</v>
      </c>
      <c r="CA493" s="191">
        <f t="shared" si="28"/>
        <v>32844</v>
      </c>
      <c r="CB493" s="191">
        <f t="shared" si="28"/>
        <v>141683.04999999999</v>
      </c>
      <c r="CC493" s="191">
        <f t="shared" si="28"/>
        <v>277566.5</v>
      </c>
      <c r="CD493" s="191">
        <f t="shared" si="28"/>
        <v>469931.72000000003</v>
      </c>
      <c r="CE493" s="191">
        <f t="shared" si="28"/>
        <v>127062.48000000001</v>
      </c>
      <c r="CF493" s="191">
        <f t="shared" si="28"/>
        <v>228889.23</v>
      </c>
      <c r="CG493" s="191">
        <f t="shared" si="28"/>
        <v>65422.460000000006</v>
      </c>
      <c r="CH493" s="191">
        <f t="shared" si="28"/>
        <v>86951.67</v>
      </c>
      <c r="CI493" s="191">
        <f t="shared" si="28"/>
        <v>38802.480000000003</v>
      </c>
      <c r="CJ493" s="191">
        <f t="shared" si="28"/>
        <v>29612.46</v>
      </c>
      <c r="CK493" s="191">
        <f t="shared" si="28"/>
        <v>193601.65000000002</v>
      </c>
      <c r="CL493" s="191">
        <f t="shared" si="28"/>
        <v>16686.91</v>
      </c>
      <c r="CM493" s="191">
        <f t="shared" si="28"/>
        <v>31125.809999999998</v>
      </c>
    </row>
    <row r="494" spans="2:91" s="117" customFormat="1" ht="25.95" customHeight="1">
      <c r="B494" s="117">
        <v>38</v>
      </c>
      <c r="C494" s="194" t="s">
        <v>715</v>
      </c>
      <c r="D494" s="191">
        <f t="shared" si="12"/>
        <v>20012117.929999996</v>
      </c>
      <c r="E494" s="191">
        <f t="shared" si="29"/>
        <v>2339648.12</v>
      </c>
      <c r="F494" s="191">
        <f t="shared" si="29"/>
        <v>1199732.95</v>
      </c>
      <c r="G494" s="191">
        <f t="shared" si="29"/>
        <v>1423886.7999999998</v>
      </c>
      <c r="H494" s="191">
        <f t="shared" si="29"/>
        <v>1348743.29</v>
      </c>
      <c r="I494" s="191">
        <f t="shared" si="29"/>
        <v>1498981.76</v>
      </c>
      <c r="J494" s="191">
        <f t="shared" si="29"/>
        <v>2107629.81</v>
      </c>
      <c r="K494" s="191">
        <f t="shared" si="29"/>
        <v>4375596.8100000005</v>
      </c>
      <c r="L494" s="191">
        <f t="shared" si="29"/>
        <v>2609279.19</v>
      </c>
      <c r="M494" s="191">
        <f t="shared" si="29"/>
        <v>3329933.1699999995</v>
      </c>
      <c r="N494" s="191">
        <f t="shared" si="29"/>
        <v>10747955.940000003</v>
      </c>
      <c r="O494" s="191">
        <f t="shared" si="29"/>
        <v>1751244.8800000001</v>
      </c>
      <c r="P494" s="191">
        <f t="shared" si="29"/>
        <v>24285910.199999999</v>
      </c>
      <c r="Q494" s="191">
        <f t="shared" si="29"/>
        <v>2151069.11</v>
      </c>
      <c r="R494" s="191">
        <f t="shared" si="29"/>
        <v>3439887.9000000004</v>
      </c>
      <c r="S494" s="191">
        <f t="shared" si="29"/>
        <v>7492683.9399999995</v>
      </c>
      <c r="T494" s="191">
        <f t="shared" si="29"/>
        <v>2285250.4200000004</v>
      </c>
      <c r="U494" s="191">
        <f t="shared" si="29"/>
        <v>2601857.6999999997</v>
      </c>
      <c r="V494" s="191">
        <f t="shared" si="29"/>
        <v>1327931.45</v>
      </c>
      <c r="W494" s="191">
        <f t="shared" si="29"/>
        <v>1035006.99</v>
      </c>
      <c r="X494" s="191">
        <f t="shared" si="29"/>
        <v>36434920.979999997</v>
      </c>
      <c r="Y494" s="191">
        <f t="shared" si="29"/>
        <v>3047018.7500000005</v>
      </c>
      <c r="Z494" s="191">
        <f t="shared" si="29"/>
        <v>4188217.7300000004</v>
      </c>
      <c r="AA494" s="191">
        <f t="shared" si="29"/>
        <v>3078536.8999999994</v>
      </c>
      <c r="AB494" s="191">
        <f t="shared" si="29"/>
        <v>1226059.48</v>
      </c>
      <c r="AC494" s="191">
        <f t="shared" si="29"/>
        <v>1236477.76</v>
      </c>
      <c r="AD494" s="191">
        <f t="shared" si="29"/>
        <v>1834167.4800000002</v>
      </c>
      <c r="AE494" s="191">
        <f t="shared" si="29"/>
        <v>6911401.3199999994</v>
      </c>
      <c r="AF494" s="191">
        <f t="shared" si="29"/>
        <v>1744651.4800000002</v>
      </c>
      <c r="AG494" s="191">
        <f t="shared" si="29"/>
        <v>1676853.22</v>
      </c>
      <c r="AH494" s="191">
        <f t="shared" si="29"/>
        <v>1910264.04</v>
      </c>
      <c r="AI494" s="191">
        <f t="shared" si="29"/>
        <v>3948393.7699999991</v>
      </c>
      <c r="AJ494" s="191">
        <f t="shared" si="29"/>
        <v>2181849.9499999997</v>
      </c>
      <c r="AK494" s="191">
        <f t="shared" si="29"/>
        <v>2705899.19</v>
      </c>
      <c r="AL494" s="191">
        <f t="shared" si="29"/>
        <v>50955758.480000004</v>
      </c>
      <c r="AM494" s="191">
        <f t="shared" si="29"/>
        <v>2357225.41</v>
      </c>
      <c r="AN494" s="191">
        <f t="shared" si="29"/>
        <v>1502608.0899999999</v>
      </c>
      <c r="AO494" s="191">
        <f t="shared" si="29"/>
        <v>5109842.2500000009</v>
      </c>
      <c r="AP494" s="191">
        <f t="shared" si="29"/>
        <v>3890013.7800000003</v>
      </c>
      <c r="AQ494" s="191">
        <f t="shared" si="29"/>
        <v>2766578.81</v>
      </c>
      <c r="AR494" s="191">
        <f t="shared" si="29"/>
        <v>1317604.1399999999</v>
      </c>
      <c r="AS494" s="191">
        <f t="shared" si="29"/>
        <v>13926503.43</v>
      </c>
      <c r="AT494" s="191">
        <f t="shared" si="29"/>
        <v>2329500.1399999997</v>
      </c>
      <c r="AU494" s="191">
        <f t="shared" si="29"/>
        <v>3859565.4299999992</v>
      </c>
      <c r="AV494" s="191">
        <f t="shared" si="29"/>
        <v>4136999.2</v>
      </c>
      <c r="AW494" s="191">
        <f t="shared" si="29"/>
        <v>2555407.5699999998</v>
      </c>
      <c r="AX494" s="191">
        <f t="shared" si="29"/>
        <v>1972685.6199999999</v>
      </c>
      <c r="AY494" s="191">
        <f t="shared" si="29"/>
        <v>2235759.58</v>
      </c>
      <c r="AZ494" s="191">
        <f t="shared" si="29"/>
        <v>2298752.3100000005</v>
      </c>
      <c r="BA494" s="191">
        <f t="shared" si="29"/>
        <v>2911181.2799999993</v>
      </c>
      <c r="BB494" s="191">
        <f t="shared" si="29"/>
        <v>20984832.930000003</v>
      </c>
      <c r="BC494" s="191">
        <f t="shared" si="29"/>
        <v>2813082.57</v>
      </c>
      <c r="BD494" s="191">
        <f t="shared" si="29"/>
        <v>32734523.360000007</v>
      </c>
      <c r="BE494" s="191">
        <f t="shared" si="29"/>
        <v>7432786.8999999994</v>
      </c>
      <c r="BF494" s="191">
        <f t="shared" si="29"/>
        <v>1249912.5600000003</v>
      </c>
      <c r="BG494" s="191">
        <f t="shared" si="29"/>
        <v>4550891.83</v>
      </c>
      <c r="BH494" s="191">
        <f t="shared" si="29"/>
        <v>20186566.66</v>
      </c>
      <c r="BI494" s="191">
        <f t="shared" si="29"/>
        <v>1675001.35</v>
      </c>
      <c r="BJ494" s="191">
        <f t="shared" si="29"/>
        <v>2318152.9699999997</v>
      </c>
      <c r="BK494" s="191">
        <f t="shared" si="29"/>
        <v>1775500.4799999997</v>
      </c>
      <c r="BL494" s="191">
        <f t="shared" si="29"/>
        <v>2456250.1999999997</v>
      </c>
      <c r="BM494" s="191">
        <f t="shared" si="29"/>
        <v>13089185.810000001</v>
      </c>
      <c r="BN494" s="191">
        <f t="shared" si="29"/>
        <v>3852528.22</v>
      </c>
      <c r="BO494" s="191">
        <f t="shared" si="29"/>
        <v>3198974.9600000004</v>
      </c>
      <c r="BP494" s="191">
        <f t="shared" si="29"/>
        <v>4774643.1099999994</v>
      </c>
      <c r="BQ494" s="191">
        <f t="shared" si="28"/>
        <v>3601609.31</v>
      </c>
      <c r="BR494" s="191">
        <f t="shared" si="28"/>
        <v>2325761.4099999997</v>
      </c>
      <c r="BS494" s="191">
        <f t="shared" si="28"/>
        <v>65053978.300000012</v>
      </c>
      <c r="BT494" s="191">
        <f t="shared" si="28"/>
        <v>2889649.74</v>
      </c>
      <c r="BU494" s="191">
        <f t="shared" si="28"/>
        <v>1627037.68</v>
      </c>
      <c r="BV494" s="191">
        <f t="shared" si="28"/>
        <v>18092743.630000003</v>
      </c>
      <c r="BW494" s="191">
        <f t="shared" si="28"/>
        <v>2029957.2400000002</v>
      </c>
      <c r="BX494" s="191">
        <f t="shared" si="28"/>
        <v>2473641.4600000004</v>
      </c>
      <c r="BY494" s="191">
        <f t="shared" si="28"/>
        <v>9520824.3100000005</v>
      </c>
      <c r="BZ494" s="191">
        <f t="shared" si="28"/>
        <v>1392801.34</v>
      </c>
      <c r="CA494" s="191">
        <f t="shared" si="28"/>
        <v>1670952.57</v>
      </c>
      <c r="CB494" s="191">
        <f t="shared" si="28"/>
        <v>2919501.3399999994</v>
      </c>
      <c r="CC494" s="191">
        <f t="shared" si="28"/>
        <v>2464837.6800000006</v>
      </c>
      <c r="CD494" s="191">
        <f t="shared" si="28"/>
        <v>8243694.6699999999</v>
      </c>
      <c r="CE494" s="191">
        <f t="shared" si="28"/>
        <v>2410586.89</v>
      </c>
      <c r="CF494" s="191">
        <f t="shared" si="28"/>
        <v>7407048.9500000002</v>
      </c>
      <c r="CG494" s="191">
        <f t="shared" si="28"/>
        <v>1793772.4499999997</v>
      </c>
      <c r="CH494" s="191">
        <f t="shared" si="28"/>
        <v>1388972.16</v>
      </c>
      <c r="CI494" s="191">
        <f t="shared" si="28"/>
        <v>1659380.7800000003</v>
      </c>
      <c r="CJ494" s="191">
        <f t="shared" si="28"/>
        <v>898014.26</v>
      </c>
      <c r="CK494" s="191">
        <f t="shared" si="28"/>
        <v>9448178.7300000004</v>
      </c>
      <c r="CL494" s="191">
        <f t="shared" si="28"/>
        <v>1769929.31</v>
      </c>
      <c r="CM494" s="191">
        <f t="shared" si="28"/>
        <v>1698788.01</v>
      </c>
    </row>
    <row r="495" spans="2:91" s="197" customFormat="1" ht="25.95" customHeight="1">
      <c r="C495" s="198" t="s">
        <v>716</v>
      </c>
      <c r="D495" s="196">
        <f>+D473+D477+D478+D479+D483+D484+D485+D486+D487+D488+D489+D490+D491+D492+D493+D494</f>
        <v>437647579.15999997</v>
      </c>
      <c r="E495" s="196">
        <f t="shared" ref="E495:BP495" si="30">+E473+E477+E478+E479+E483+E484+E485+E486+E487+E488+E489+E490+E491+E492+E493+E494</f>
        <v>33068453.160000004</v>
      </c>
      <c r="F495" s="196">
        <f t="shared" si="30"/>
        <v>28950002.439999994</v>
      </c>
      <c r="G495" s="196">
        <f t="shared" si="30"/>
        <v>31949155.790000003</v>
      </c>
      <c r="H495" s="196">
        <f t="shared" si="30"/>
        <v>24435810.290000003</v>
      </c>
      <c r="I495" s="196">
        <f t="shared" si="30"/>
        <v>36717279.950000003</v>
      </c>
      <c r="J495" s="196">
        <f t="shared" si="30"/>
        <v>48184850.420000009</v>
      </c>
      <c r="K495" s="196">
        <f t="shared" si="30"/>
        <v>72652106.760000005</v>
      </c>
      <c r="L495" s="196">
        <f t="shared" si="30"/>
        <v>37949284.739999995</v>
      </c>
      <c r="M495" s="196">
        <f t="shared" si="30"/>
        <v>39841669.219999999</v>
      </c>
      <c r="N495" s="196">
        <f t="shared" si="30"/>
        <v>93360935.810000002</v>
      </c>
      <c r="O495" s="196">
        <f t="shared" si="30"/>
        <v>16175439.859999999</v>
      </c>
      <c r="P495" s="196">
        <f t="shared" si="30"/>
        <v>206652605.58000004</v>
      </c>
      <c r="Q495" s="196">
        <f t="shared" si="30"/>
        <v>38793445.489999995</v>
      </c>
      <c r="R495" s="196">
        <f t="shared" si="30"/>
        <v>50290842.879999995</v>
      </c>
      <c r="S495" s="196">
        <f t="shared" si="30"/>
        <v>70071167.639999986</v>
      </c>
      <c r="T495" s="196">
        <f t="shared" si="30"/>
        <v>33835381.340000004</v>
      </c>
      <c r="U495" s="196">
        <f t="shared" si="30"/>
        <v>34082884.280000001</v>
      </c>
      <c r="V495" s="196">
        <f t="shared" si="30"/>
        <v>34930875.329999998</v>
      </c>
      <c r="W495" s="196">
        <f t="shared" si="30"/>
        <v>17594444.030000001</v>
      </c>
      <c r="X495" s="196">
        <f t="shared" si="30"/>
        <v>362971315.99000001</v>
      </c>
      <c r="Y495" s="196">
        <f t="shared" si="30"/>
        <v>25174332.259999998</v>
      </c>
      <c r="Z495" s="196">
        <f t="shared" si="30"/>
        <v>46575138.170000002</v>
      </c>
      <c r="AA495" s="196">
        <f t="shared" si="30"/>
        <v>36839600.719999991</v>
      </c>
      <c r="AB495" s="196">
        <f t="shared" si="30"/>
        <v>17224301.719999999</v>
      </c>
      <c r="AC495" s="196">
        <f t="shared" si="30"/>
        <v>21710275.329999998</v>
      </c>
      <c r="AD495" s="196">
        <f t="shared" si="30"/>
        <v>27206240.260000005</v>
      </c>
      <c r="AE495" s="196">
        <f t="shared" si="30"/>
        <v>88228794.559999987</v>
      </c>
      <c r="AF495" s="196">
        <f t="shared" si="30"/>
        <v>26034087.82</v>
      </c>
      <c r="AG495" s="196">
        <f t="shared" si="30"/>
        <v>26748289.179999992</v>
      </c>
      <c r="AH495" s="196">
        <f t="shared" si="30"/>
        <v>33704335.060000002</v>
      </c>
      <c r="AI495" s="196">
        <f t="shared" si="30"/>
        <v>54903771.230000004</v>
      </c>
      <c r="AJ495" s="196">
        <f t="shared" si="30"/>
        <v>25604165.09</v>
      </c>
      <c r="AK495" s="196">
        <f t="shared" si="30"/>
        <v>28099750.100000001</v>
      </c>
      <c r="AL495" s="196">
        <f t="shared" si="30"/>
        <v>854875904.74999988</v>
      </c>
      <c r="AM495" s="196">
        <f t="shared" si="30"/>
        <v>32443512.140000004</v>
      </c>
      <c r="AN495" s="196">
        <f t="shared" si="30"/>
        <v>23778910.279999997</v>
      </c>
      <c r="AO495" s="196">
        <f t="shared" si="30"/>
        <v>69841573.820000008</v>
      </c>
      <c r="AP495" s="196">
        <f t="shared" si="30"/>
        <v>66239763.32</v>
      </c>
      <c r="AQ495" s="196">
        <f t="shared" si="30"/>
        <v>36067791.009999998</v>
      </c>
      <c r="AR495" s="196">
        <f t="shared" si="30"/>
        <v>15928973.210000001</v>
      </c>
      <c r="AS495" s="196">
        <f t="shared" si="30"/>
        <v>181695653.01999995</v>
      </c>
      <c r="AT495" s="196">
        <f t="shared" si="30"/>
        <v>33390279.360000007</v>
      </c>
      <c r="AU495" s="196">
        <f t="shared" si="30"/>
        <v>61988737.680000007</v>
      </c>
      <c r="AV495" s="196">
        <f t="shared" si="30"/>
        <v>60040749.489999987</v>
      </c>
      <c r="AW495" s="196">
        <f t="shared" si="30"/>
        <v>30550726.239999998</v>
      </c>
      <c r="AX495" s="196">
        <f t="shared" si="30"/>
        <v>20686823.200000003</v>
      </c>
      <c r="AY495" s="196">
        <f t="shared" si="30"/>
        <v>40320724.43</v>
      </c>
      <c r="AZ495" s="196">
        <f t="shared" si="30"/>
        <v>32099790.139999993</v>
      </c>
      <c r="BA495" s="196">
        <f t="shared" si="30"/>
        <v>25652075.629999995</v>
      </c>
      <c r="BB495" s="196">
        <f t="shared" si="30"/>
        <v>184579906.88000003</v>
      </c>
      <c r="BC495" s="196">
        <f t="shared" si="30"/>
        <v>28185118.720000003</v>
      </c>
      <c r="BD495" s="196">
        <f t="shared" si="30"/>
        <v>366040954.06</v>
      </c>
      <c r="BE495" s="196">
        <f t="shared" si="30"/>
        <v>76422531.899999991</v>
      </c>
      <c r="BF495" s="196">
        <f t="shared" si="30"/>
        <v>25198368.619999994</v>
      </c>
      <c r="BG495" s="196">
        <f t="shared" si="30"/>
        <v>32396875.729999997</v>
      </c>
      <c r="BH495" s="196">
        <f t="shared" si="30"/>
        <v>194031983.89999998</v>
      </c>
      <c r="BI495" s="196">
        <f t="shared" si="30"/>
        <v>20220675.680000003</v>
      </c>
      <c r="BJ495" s="196">
        <f t="shared" si="30"/>
        <v>16581502.34</v>
      </c>
      <c r="BK495" s="196">
        <f t="shared" si="30"/>
        <v>22873419.789999999</v>
      </c>
      <c r="BL495" s="196">
        <f t="shared" si="30"/>
        <v>23273067.850000001</v>
      </c>
      <c r="BM495" s="196">
        <f t="shared" si="30"/>
        <v>336197865.15000004</v>
      </c>
      <c r="BN495" s="196">
        <f t="shared" si="30"/>
        <v>52003729.990000002</v>
      </c>
      <c r="BO495" s="196">
        <f t="shared" si="30"/>
        <v>41993365.950000003</v>
      </c>
      <c r="BP495" s="196">
        <f t="shared" si="30"/>
        <v>64738755.579999991</v>
      </c>
      <c r="BQ495" s="196">
        <f t="shared" ref="BQ495:CM495" si="31">+BQ473+BQ477+BQ478+BQ479+BQ483+BQ484+BQ485+BQ486+BQ487+BQ488+BQ489+BQ490+BQ491+BQ492+BQ493+BQ494</f>
        <v>40026854.770000003</v>
      </c>
      <c r="BR495" s="196">
        <f t="shared" si="31"/>
        <v>31722588.819999997</v>
      </c>
      <c r="BS495" s="196">
        <f t="shared" si="31"/>
        <v>1164074689.8700001</v>
      </c>
      <c r="BT495" s="196">
        <f t="shared" si="31"/>
        <v>41807647.300000004</v>
      </c>
      <c r="BU495" s="196">
        <f t="shared" si="31"/>
        <v>33970461.340000004</v>
      </c>
      <c r="BV495" s="196">
        <f t="shared" si="31"/>
        <v>179984789.23000002</v>
      </c>
      <c r="BW495" s="196">
        <f t="shared" si="31"/>
        <v>12902111.039999999</v>
      </c>
      <c r="BX495" s="196">
        <f t="shared" si="31"/>
        <v>32957767.690000005</v>
      </c>
      <c r="BY495" s="196">
        <f t="shared" si="31"/>
        <v>104020678.32000001</v>
      </c>
      <c r="BZ495" s="196">
        <f t="shared" si="31"/>
        <v>23048704.529999997</v>
      </c>
      <c r="CA495" s="196">
        <f t="shared" si="31"/>
        <v>24746032.710000005</v>
      </c>
      <c r="CB495" s="196">
        <f t="shared" si="31"/>
        <v>32333492.890000004</v>
      </c>
      <c r="CC495" s="196">
        <f t="shared" si="31"/>
        <v>47468933.82</v>
      </c>
      <c r="CD495" s="196">
        <f t="shared" si="31"/>
        <v>90685819.62000002</v>
      </c>
      <c r="CE495" s="196">
        <f t="shared" si="31"/>
        <v>41478415.109999992</v>
      </c>
      <c r="CF495" s="196">
        <f t="shared" si="31"/>
        <v>74353658.75999999</v>
      </c>
      <c r="CG495" s="196">
        <f t="shared" si="31"/>
        <v>22862938.140000004</v>
      </c>
      <c r="CH495" s="196">
        <f t="shared" si="31"/>
        <v>23007055.380000003</v>
      </c>
      <c r="CI495" s="196">
        <f t="shared" si="31"/>
        <v>22388719.610000003</v>
      </c>
      <c r="CJ495" s="196">
        <f t="shared" si="31"/>
        <v>23669048.370000001</v>
      </c>
      <c r="CK495" s="196">
        <f t="shared" si="31"/>
        <v>111512493.77000003</v>
      </c>
      <c r="CL495" s="196">
        <f t="shared" si="31"/>
        <v>18439375.379999999</v>
      </c>
      <c r="CM495" s="196">
        <f t="shared" si="31"/>
        <v>18053206.550000001</v>
      </c>
    </row>
    <row r="496" spans="2:91" s="117" customFormat="1" ht="25.95" customHeight="1"/>
    <row r="497" spans="1:91" s="250" customFormat="1" ht="25.95" hidden="1" customHeight="1">
      <c r="A497" s="408" t="s">
        <v>1323</v>
      </c>
      <c r="C497" s="243" t="s">
        <v>1331</v>
      </c>
    </row>
    <row r="498" spans="1:91" s="117" customFormat="1" ht="25.95" hidden="1" customHeight="1">
      <c r="A498" s="408"/>
      <c r="C498" s="243" t="s">
        <v>1330</v>
      </c>
      <c r="D498" s="247"/>
      <c r="E498" s="247"/>
      <c r="F498" s="247"/>
      <c r="G498" s="247"/>
      <c r="H498" s="247"/>
      <c r="I498" s="247"/>
      <c r="J498" s="247"/>
      <c r="K498" s="247"/>
      <c r="L498" s="247"/>
      <c r="M498" s="247"/>
      <c r="N498" s="247"/>
      <c r="O498" s="247"/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  <c r="AI498" s="247"/>
      <c r="AJ498" s="247"/>
      <c r="AK498" s="247"/>
      <c r="AL498" s="247"/>
      <c r="AM498" s="247"/>
      <c r="AN498" s="247"/>
      <c r="AO498" s="247"/>
      <c r="AP498" s="247"/>
      <c r="AQ498" s="247"/>
      <c r="AR498" s="247"/>
      <c r="AS498" s="247"/>
      <c r="AT498" s="247"/>
      <c r="AU498" s="247"/>
      <c r="AV498" s="247"/>
      <c r="AW498" s="247"/>
      <c r="AX498" s="247"/>
      <c r="AY498" s="247"/>
      <c r="AZ498" s="247"/>
      <c r="BA498" s="247"/>
      <c r="BB498" s="247"/>
      <c r="BC498" s="247"/>
      <c r="BD498" s="247"/>
      <c r="BE498" s="247"/>
      <c r="BF498" s="247"/>
      <c r="BG498" s="247"/>
      <c r="BH498" s="247"/>
      <c r="BI498" s="247"/>
      <c r="BJ498" s="247"/>
      <c r="BK498" s="247"/>
      <c r="BL498" s="247"/>
      <c r="BM498" s="247"/>
      <c r="BN498" s="247"/>
      <c r="BO498" s="247"/>
      <c r="BP498" s="247"/>
      <c r="BQ498" s="247"/>
      <c r="BR498" s="247"/>
      <c r="BS498" s="247"/>
      <c r="BT498" s="247"/>
      <c r="BU498" s="247"/>
      <c r="BV498" s="247"/>
      <c r="BW498" s="247"/>
      <c r="BX498" s="247"/>
      <c r="BY498" s="247"/>
      <c r="BZ498" s="247"/>
      <c r="CA498" s="247"/>
      <c r="CB498" s="247"/>
      <c r="CC498" s="247"/>
      <c r="CD498" s="247"/>
      <c r="CE498" s="247"/>
      <c r="CF498" s="247"/>
      <c r="CG498" s="247"/>
      <c r="CH498" s="247"/>
      <c r="CI498" s="247"/>
      <c r="CJ498" s="247"/>
      <c r="CK498" s="247"/>
      <c r="CL498" s="247"/>
      <c r="CM498" s="247"/>
    </row>
    <row r="499" spans="1:91" s="117" customFormat="1" ht="27" hidden="1" customHeight="1">
      <c r="A499" s="408"/>
      <c r="C499" s="243" t="s">
        <v>246</v>
      </c>
      <c r="D499" s="247"/>
      <c r="E499" s="247"/>
      <c r="F499" s="247"/>
      <c r="G499" s="247"/>
      <c r="H499" s="247"/>
      <c r="I499" s="247"/>
      <c r="J499" s="247"/>
      <c r="K499" s="247"/>
      <c r="L499" s="247"/>
      <c r="M499" s="247"/>
      <c r="N499" s="247"/>
      <c r="O499" s="247"/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  <c r="AB499" s="247"/>
      <c r="AC499" s="247"/>
      <c r="AD499" s="247"/>
      <c r="AE499" s="247"/>
      <c r="AF499" s="247"/>
      <c r="AG499" s="247"/>
      <c r="AH499" s="247"/>
      <c r="AI499" s="247"/>
      <c r="AJ499" s="247"/>
      <c r="AK499" s="247"/>
      <c r="AL499" s="247"/>
      <c r="AM499" s="247"/>
      <c r="AN499" s="247"/>
      <c r="AO499" s="247"/>
      <c r="AP499" s="247"/>
      <c r="AQ499" s="247"/>
      <c r="AR499" s="247"/>
      <c r="AS499" s="247"/>
      <c r="AT499" s="247"/>
      <c r="AU499" s="247"/>
      <c r="AV499" s="247"/>
      <c r="AW499" s="247"/>
      <c r="AX499" s="247"/>
      <c r="AY499" s="247"/>
      <c r="AZ499" s="247"/>
      <c r="BA499" s="247"/>
      <c r="BB499" s="247"/>
      <c r="BC499" s="247"/>
      <c r="BD499" s="247"/>
      <c r="BE499" s="247"/>
      <c r="BF499" s="247"/>
      <c r="BG499" s="247"/>
      <c r="BH499" s="247"/>
      <c r="BI499" s="247"/>
      <c r="BJ499" s="247"/>
      <c r="BK499" s="247"/>
      <c r="BL499" s="247"/>
      <c r="BM499" s="247"/>
      <c r="BN499" s="247"/>
      <c r="BO499" s="247"/>
      <c r="BP499" s="247"/>
      <c r="BQ499" s="247"/>
      <c r="BR499" s="247"/>
      <c r="BS499" s="247"/>
      <c r="BT499" s="247"/>
      <c r="BU499" s="247"/>
      <c r="BV499" s="247"/>
      <c r="BW499" s="247"/>
      <c r="BX499" s="247"/>
      <c r="BY499" s="247"/>
      <c r="BZ499" s="247"/>
      <c r="CA499" s="247"/>
      <c r="CB499" s="247"/>
      <c r="CC499" s="247"/>
      <c r="CD499" s="247"/>
      <c r="CE499" s="247"/>
      <c r="CF499" s="247"/>
      <c r="CG499" s="247"/>
      <c r="CH499" s="247"/>
      <c r="CI499" s="247"/>
      <c r="CJ499" s="247"/>
      <c r="CK499" s="247"/>
      <c r="CL499" s="247"/>
      <c r="CM499" s="247"/>
    </row>
    <row r="500" spans="1:91" s="117" customFormat="1" ht="25.95" hidden="1" customHeight="1">
      <c r="A500" s="408"/>
      <c r="C500" s="243" t="s">
        <v>42</v>
      </c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1"/>
      <c r="AT500" s="191"/>
      <c r="AU500" s="191"/>
      <c r="AV500" s="191"/>
      <c r="AW500" s="191"/>
      <c r="AX500" s="191"/>
      <c r="AY500" s="191"/>
      <c r="AZ500" s="191"/>
      <c r="BA500" s="191"/>
      <c r="BB500" s="191"/>
      <c r="BC500" s="191"/>
      <c r="BD500" s="191"/>
      <c r="BE500" s="191"/>
      <c r="BF500" s="191"/>
      <c r="BG500" s="191"/>
      <c r="BH500" s="191"/>
      <c r="BI500" s="191"/>
      <c r="BJ500" s="191"/>
      <c r="BK500" s="191"/>
      <c r="BL500" s="191"/>
      <c r="BM500" s="191"/>
      <c r="BN500" s="191"/>
      <c r="BO500" s="191"/>
      <c r="BP500" s="191"/>
      <c r="BQ500" s="191"/>
      <c r="BR500" s="191"/>
      <c r="BS500" s="191"/>
      <c r="BT500" s="191"/>
      <c r="BU500" s="191"/>
      <c r="BV500" s="191"/>
      <c r="BW500" s="191"/>
      <c r="BX500" s="191"/>
      <c r="BY500" s="191"/>
      <c r="BZ500" s="191"/>
      <c r="CA500" s="191"/>
      <c r="CB500" s="191"/>
      <c r="CC500" s="191"/>
      <c r="CD500" s="191"/>
      <c r="CE500" s="191"/>
      <c r="CF500" s="191"/>
      <c r="CG500" s="191"/>
      <c r="CH500" s="191"/>
      <c r="CI500" s="191"/>
      <c r="CJ500" s="191"/>
      <c r="CK500" s="191"/>
      <c r="CL500" s="191"/>
      <c r="CM500" s="191"/>
    </row>
    <row r="501" spans="1:91" s="117" customFormat="1" ht="25.95" hidden="1" customHeight="1">
      <c r="A501" s="408"/>
      <c r="C501" s="243" t="s">
        <v>163</v>
      </c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1"/>
      <c r="AT501" s="191"/>
      <c r="AU501" s="191"/>
      <c r="AV501" s="191"/>
      <c r="AW501" s="191"/>
      <c r="AX501" s="191"/>
      <c r="AY501" s="191"/>
      <c r="AZ501" s="191"/>
      <c r="BA501" s="191"/>
      <c r="BB501" s="191"/>
      <c r="BC501" s="191"/>
      <c r="BD501" s="191"/>
      <c r="BE501" s="191"/>
      <c r="BF501" s="191"/>
      <c r="BG501" s="191"/>
      <c r="BH501" s="191"/>
      <c r="BI501" s="191"/>
      <c r="BJ501" s="191"/>
      <c r="BK501" s="191"/>
      <c r="BL501" s="191"/>
      <c r="BM501" s="191"/>
      <c r="BN501" s="191"/>
      <c r="BO501" s="191"/>
      <c r="BP501" s="191"/>
      <c r="BQ501" s="191"/>
      <c r="BR501" s="191"/>
      <c r="BS501" s="191"/>
      <c r="BT501" s="191"/>
      <c r="BU501" s="191"/>
      <c r="BV501" s="191"/>
      <c r="BW501" s="191"/>
      <c r="BX501" s="191"/>
      <c r="BY501" s="191"/>
      <c r="BZ501" s="191"/>
      <c r="CA501" s="191"/>
      <c r="CB501" s="191"/>
      <c r="CC501" s="191"/>
      <c r="CD501" s="191"/>
      <c r="CE501" s="191"/>
      <c r="CF501" s="191"/>
      <c r="CG501" s="191"/>
      <c r="CH501" s="191"/>
      <c r="CI501" s="191"/>
      <c r="CJ501" s="191"/>
      <c r="CK501" s="191"/>
      <c r="CL501" s="191"/>
      <c r="CM501" s="191"/>
    </row>
    <row r="502" spans="1:91" s="117" customFormat="1" ht="25.95" hidden="1" customHeight="1">
      <c r="A502" s="408"/>
      <c r="C502" s="243" t="s">
        <v>1329</v>
      </c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  <c r="AJ502" s="242"/>
      <c r="AK502" s="242"/>
      <c r="AL502" s="242"/>
      <c r="AM502" s="242"/>
      <c r="AN502" s="242"/>
      <c r="AO502" s="242"/>
      <c r="AP502" s="242"/>
      <c r="AQ502" s="242"/>
      <c r="AR502" s="242"/>
      <c r="AS502" s="242"/>
      <c r="AT502" s="242"/>
      <c r="AU502" s="242"/>
      <c r="AV502" s="242"/>
      <c r="AW502" s="242"/>
      <c r="AX502" s="242"/>
      <c r="AY502" s="242"/>
      <c r="AZ502" s="242"/>
      <c r="BA502" s="242"/>
      <c r="BB502" s="242"/>
      <c r="BC502" s="242"/>
      <c r="BD502" s="242"/>
      <c r="BE502" s="242"/>
      <c r="BF502" s="242"/>
      <c r="BG502" s="242"/>
      <c r="BH502" s="242"/>
      <c r="BI502" s="242"/>
      <c r="BJ502" s="242"/>
      <c r="BK502" s="242"/>
      <c r="BL502" s="242"/>
      <c r="BM502" s="242"/>
      <c r="BN502" s="242"/>
      <c r="BO502" s="242"/>
      <c r="BP502" s="242"/>
      <c r="BQ502" s="242"/>
      <c r="BR502" s="242"/>
      <c r="BS502" s="242"/>
      <c r="BT502" s="242"/>
      <c r="BU502" s="242"/>
      <c r="BV502" s="242"/>
      <c r="BW502" s="242"/>
      <c r="BX502" s="242"/>
      <c r="BY502" s="242"/>
      <c r="BZ502" s="242"/>
      <c r="CA502" s="242"/>
      <c r="CB502" s="242"/>
      <c r="CC502" s="242"/>
      <c r="CD502" s="242"/>
      <c r="CE502" s="242"/>
      <c r="CF502" s="242"/>
      <c r="CG502" s="242"/>
      <c r="CH502" s="242"/>
      <c r="CI502" s="242"/>
      <c r="CJ502" s="242"/>
      <c r="CK502" s="242"/>
      <c r="CL502" s="242"/>
      <c r="CM502" s="242"/>
    </row>
    <row r="503" spans="1:91" s="117" customFormat="1" ht="25.95" hidden="1" customHeight="1">
      <c r="A503" s="408"/>
      <c r="C503" s="187" t="s">
        <v>691</v>
      </c>
      <c r="D503" s="192">
        <v>242114602.62</v>
      </c>
      <c r="E503" s="192">
        <v>38211060.789999992</v>
      </c>
      <c r="F503" s="192">
        <v>39608803.649999999</v>
      </c>
      <c r="G503" s="192">
        <v>32229226.719999988</v>
      </c>
      <c r="H503" s="192">
        <v>24175820.940000001</v>
      </c>
      <c r="I503" s="192">
        <v>27911174.95999999</v>
      </c>
      <c r="J503" s="192">
        <v>50375501.250000007</v>
      </c>
      <c r="K503" s="192">
        <v>59933157.219999999</v>
      </c>
      <c r="L503" s="192">
        <v>45482766.100000009</v>
      </c>
      <c r="M503" s="192">
        <v>55603513.36999999</v>
      </c>
      <c r="N503" s="192">
        <v>101580363.09999999</v>
      </c>
      <c r="O503" s="192">
        <v>16692695.26</v>
      </c>
      <c r="P503" s="192">
        <v>157780046.13999999</v>
      </c>
      <c r="Q503" s="192">
        <v>48104738.899999991</v>
      </c>
      <c r="R503" s="192">
        <v>83931915.230000004</v>
      </c>
      <c r="S503" s="192">
        <v>78601636.000000045</v>
      </c>
      <c r="T503" s="192">
        <v>42619292.090000011</v>
      </c>
      <c r="U503" s="192">
        <v>43151406.180000007</v>
      </c>
      <c r="V503" s="192">
        <v>36413782.289999999</v>
      </c>
      <c r="W503" s="192">
        <v>13266917.500000002</v>
      </c>
      <c r="X503" s="192">
        <v>160300999.20999995</v>
      </c>
      <c r="Y503" s="192">
        <v>40735668.590000004</v>
      </c>
      <c r="Z503" s="192">
        <v>67132837.530000016</v>
      </c>
      <c r="AA503" s="192">
        <v>50199246.129999995</v>
      </c>
      <c r="AB503" s="192">
        <v>10242755.9</v>
      </c>
      <c r="AC503" s="192">
        <v>22029579.57</v>
      </c>
      <c r="AD503" s="192">
        <v>19601261.230000004</v>
      </c>
      <c r="AE503" s="192">
        <v>112489688.73</v>
      </c>
      <c r="AF503" s="192">
        <v>39779476.850000001</v>
      </c>
      <c r="AG503" s="192">
        <v>40793357.910000004</v>
      </c>
      <c r="AH503" s="192">
        <v>59976696.950000003</v>
      </c>
      <c r="AI503" s="192">
        <v>47482065.680000022</v>
      </c>
      <c r="AJ503" s="192">
        <v>41364529.489999995</v>
      </c>
      <c r="AK503" s="192">
        <v>39461070.760000005</v>
      </c>
      <c r="AL503" s="192">
        <v>654057376.33999991</v>
      </c>
      <c r="AM503" s="192">
        <v>46497838.380000018</v>
      </c>
      <c r="AN503" s="192">
        <v>24505491.07</v>
      </c>
      <c r="AO503" s="192">
        <v>44872336.089999996</v>
      </c>
      <c r="AP503" s="192">
        <v>70815260.719999999</v>
      </c>
      <c r="AQ503" s="192">
        <v>39424605.390000001</v>
      </c>
      <c r="AR503" s="192">
        <v>10910775.689999998</v>
      </c>
      <c r="AS503" s="192">
        <v>199264080.77000004</v>
      </c>
      <c r="AT503" s="192">
        <v>49063752.899999969</v>
      </c>
      <c r="AU503" s="192">
        <v>81239450.769999981</v>
      </c>
      <c r="AV503" s="192">
        <v>63355340.13000001</v>
      </c>
      <c r="AW503" s="192">
        <v>36067727.309999995</v>
      </c>
      <c r="AX503" s="192">
        <v>20230167.730000012</v>
      </c>
      <c r="AY503" s="192">
        <v>30077654.829999998</v>
      </c>
      <c r="AZ503" s="192">
        <v>42666873.339999996</v>
      </c>
      <c r="BA503" s="192">
        <v>34821997.75</v>
      </c>
      <c r="BB503" s="192">
        <v>156613011.70999998</v>
      </c>
      <c r="BC503" s="192">
        <v>34493650.550000004</v>
      </c>
      <c r="BD503" s="192">
        <v>264929516.34000003</v>
      </c>
      <c r="BE503" s="192">
        <v>89201314.780000001</v>
      </c>
      <c r="BF503" s="192">
        <v>29732382.280000001</v>
      </c>
      <c r="BG503" s="192">
        <v>33863679.439999998</v>
      </c>
      <c r="BH503" s="192">
        <v>137388051.98999995</v>
      </c>
      <c r="BI503" s="192">
        <v>31129870.25999999</v>
      </c>
      <c r="BJ503" s="192">
        <v>17656641.509999994</v>
      </c>
      <c r="BK503" s="192">
        <v>47402489.589999996</v>
      </c>
      <c r="BL503" s="192">
        <v>43207992.030000001</v>
      </c>
      <c r="BM503" s="192">
        <v>173013720.63999999</v>
      </c>
      <c r="BN503" s="192">
        <v>76382138.960000008</v>
      </c>
      <c r="BO503" s="192">
        <v>53205925.729999989</v>
      </c>
      <c r="BP503" s="192">
        <v>96723787.749999985</v>
      </c>
      <c r="BQ503" s="192">
        <v>63214074.560000032</v>
      </c>
      <c r="BR503" s="192">
        <v>49291333.910000011</v>
      </c>
      <c r="BS503" s="192">
        <v>931179745.99999976</v>
      </c>
      <c r="BT503" s="192">
        <v>58840496.250000007</v>
      </c>
      <c r="BU503" s="192">
        <v>49722536.410000004</v>
      </c>
      <c r="BV503" s="192">
        <v>178398991.15000004</v>
      </c>
      <c r="BW503" s="192">
        <v>8025230.9799999977</v>
      </c>
      <c r="BX503" s="192">
        <v>42899990.57</v>
      </c>
      <c r="BY503" s="192">
        <v>152000016.88</v>
      </c>
      <c r="BZ503" s="192">
        <v>32133248.66</v>
      </c>
      <c r="CA503" s="192">
        <v>45480398.200000003</v>
      </c>
      <c r="CB503" s="192">
        <v>37216625.599999994</v>
      </c>
      <c r="CC503" s="192">
        <v>66252585.660000004</v>
      </c>
      <c r="CD503" s="192">
        <v>113610900.71000001</v>
      </c>
      <c r="CE503" s="192">
        <v>58184075.789999992</v>
      </c>
      <c r="CF503" s="192">
        <v>109011371.33</v>
      </c>
      <c r="CG503" s="192">
        <v>34764048.339999996</v>
      </c>
      <c r="CH503" s="192">
        <v>28772805.469999991</v>
      </c>
      <c r="CI503" s="192">
        <v>32704822.160000011</v>
      </c>
      <c r="CJ503" s="192">
        <v>27623822.659999993</v>
      </c>
      <c r="CK503" s="192">
        <v>147295462.04000005</v>
      </c>
      <c r="CL503" s="192">
        <v>29168286.680000007</v>
      </c>
      <c r="CM503" s="192">
        <v>27094314.480000004</v>
      </c>
    </row>
    <row r="504" spans="1:91" s="117" customFormat="1" ht="25.95" hidden="1" customHeight="1">
      <c r="A504" s="408"/>
      <c r="C504" s="187" t="s">
        <v>692</v>
      </c>
      <c r="D504" s="191">
        <v>61898354.989999995</v>
      </c>
      <c r="E504" s="191">
        <v>8882952.7799999993</v>
      </c>
      <c r="F504" s="191">
        <v>1677629.4400000002</v>
      </c>
      <c r="G504" s="191">
        <v>1887665.19</v>
      </c>
      <c r="H504" s="191">
        <v>2235704.08</v>
      </c>
      <c r="I504" s="191">
        <v>11385300.729999999</v>
      </c>
      <c r="J504" s="191">
        <v>1811843.4500000007</v>
      </c>
      <c r="K504" s="191">
        <v>44099116.979999997</v>
      </c>
      <c r="L504" s="191">
        <v>2425585.16</v>
      </c>
      <c r="M504" s="191">
        <v>1062675.3399999999</v>
      </c>
      <c r="N504" s="191">
        <v>19367844.579999998</v>
      </c>
      <c r="O504" s="191">
        <v>766016.41999999993</v>
      </c>
      <c r="P504" s="191">
        <v>104449877.71000001</v>
      </c>
      <c r="Q504" s="191">
        <v>2716186.99</v>
      </c>
      <c r="R504" s="191">
        <v>15675949.109999999</v>
      </c>
      <c r="S504" s="191">
        <v>8279500.8200000012</v>
      </c>
      <c r="T504" s="191">
        <v>8295300.129999999</v>
      </c>
      <c r="U504" s="191">
        <v>1160051.5900000001</v>
      </c>
      <c r="V504" s="191">
        <v>4230114.0299999993</v>
      </c>
      <c r="W504" s="191">
        <v>1602154.95</v>
      </c>
      <c r="X504" s="191">
        <v>162163423.58000001</v>
      </c>
      <c r="Y504" s="191">
        <v>785324.52000000025</v>
      </c>
      <c r="Z504" s="191">
        <v>3455051.3899999997</v>
      </c>
      <c r="AA504" s="191">
        <v>2572313.2599999998</v>
      </c>
      <c r="AB504" s="191">
        <v>342385.75</v>
      </c>
      <c r="AC504" s="191">
        <v>2307813.5</v>
      </c>
      <c r="AD504" s="191">
        <v>865848.97</v>
      </c>
      <c r="AE504" s="191">
        <v>8404664.6699999999</v>
      </c>
      <c r="AF504" s="191">
        <v>1681053.23</v>
      </c>
      <c r="AG504" s="191">
        <v>985598.3899999999</v>
      </c>
      <c r="AH504" s="191">
        <v>2522120.0499999998</v>
      </c>
      <c r="AI504" s="191">
        <v>10315452.600000001</v>
      </c>
      <c r="AJ504" s="191">
        <v>2617891.38</v>
      </c>
      <c r="AK504" s="191">
        <v>5100159.95</v>
      </c>
      <c r="AL504" s="191">
        <v>295603360.26999998</v>
      </c>
      <c r="AM504" s="191">
        <v>2426661.56</v>
      </c>
      <c r="AN504" s="191">
        <v>5084026.8499999996</v>
      </c>
      <c r="AO504" s="191">
        <v>45370538.960000008</v>
      </c>
      <c r="AP504" s="191">
        <v>6734855.25</v>
      </c>
      <c r="AQ504" s="191">
        <v>3021860.22</v>
      </c>
      <c r="AR504" s="191">
        <v>800898.14999999991</v>
      </c>
      <c r="AS504" s="191">
        <v>79330534.290000007</v>
      </c>
      <c r="AT504" s="191">
        <v>3911956.7499999995</v>
      </c>
      <c r="AU504" s="191">
        <v>15268250.989999996</v>
      </c>
      <c r="AV504" s="191">
        <v>11579267.610000001</v>
      </c>
      <c r="AW504" s="191">
        <v>2468930.21</v>
      </c>
      <c r="AX504" s="191">
        <v>3652904.0500000003</v>
      </c>
      <c r="AY504" s="191">
        <v>16496436.379999999</v>
      </c>
      <c r="AZ504" s="191">
        <v>2186648.46</v>
      </c>
      <c r="BA504" s="191">
        <v>3897130.3500000006</v>
      </c>
      <c r="BB504" s="191">
        <v>62102004.559999995</v>
      </c>
      <c r="BC504" s="191">
        <v>4439234.6400000006</v>
      </c>
      <c r="BD504" s="191">
        <v>145095626.73999998</v>
      </c>
      <c r="BE504" s="191">
        <v>18659400.130000003</v>
      </c>
      <c r="BF504" s="191">
        <v>-2491262.64</v>
      </c>
      <c r="BG504" s="191">
        <v>13765730.07</v>
      </c>
      <c r="BH504" s="191">
        <v>82237714.359999999</v>
      </c>
      <c r="BI504" s="191">
        <v>871742.05</v>
      </c>
      <c r="BJ504" s="191">
        <v>2121971.5</v>
      </c>
      <c r="BK504" s="191">
        <v>2016446.3600000006</v>
      </c>
      <c r="BL504" s="191">
        <v>-3728606.76</v>
      </c>
      <c r="BM504" s="191">
        <v>105521866.39000002</v>
      </c>
      <c r="BN504" s="191">
        <v>2267230.2100000004</v>
      </c>
      <c r="BO504" s="191">
        <v>12039285.630000001</v>
      </c>
      <c r="BP504" s="191">
        <v>3376193.72</v>
      </c>
      <c r="BQ504" s="191">
        <v>1205695.5900000003</v>
      </c>
      <c r="BR504" s="191">
        <v>4817315.97</v>
      </c>
      <c r="BS504" s="191">
        <v>508497172.14999986</v>
      </c>
      <c r="BT504" s="191">
        <v>15077286.079999998</v>
      </c>
      <c r="BU504" s="191">
        <v>2689227.9099999997</v>
      </c>
      <c r="BV504" s="191">
        <v>80147642.899999991</v>
      </c>
      <c r="BW504" s="191">
        <v>1653712.8499999996</v>
      </c>
      <c r="BX504" s="191">
        <v>3414663.9</v>
      </c>
      <c r="BY504" s="191">
        <v>34170255.769999996</v>
      </c>
      <c r="BZ504" s="191">
        <v>1018699.6199999999</v>
      </c>
      <c r="CA504" s="191">
        <v>1119007.93</v>
      </c>
      <c r="CB504" s="191">
        <v>7782757.6299999999</v>
      </c>
      <c r="CC504" s="191">
        <v>20791979.68</v>
      </c>
      <c r="CD504" s="191">
        <v>14433619.74</v>
      </c>
      <c r="CE504" s="191">
        <v>1369812.5100000002</v>
      </c>
      <c r="CF504" s="191">
        <v>10290175.43</v>
      </c>
      <c r="CG504" s="191">
        <v>3227606.8200000008</v>
      </c>
      <c r="CH504" s="191">
        <v>1850950.51</v>
      </c>
      <c r="CI504" s="191">
        <v>604641.17000000004</v>
      </c>
      <c r="CJ504" s="191">
        <v>6170678.8799999999</v>
      </c>
      <c r="CK504" s="191">
        <v>34833338.420000002</v>
      </c>
      <c r="CL504" s="191">
        <v>1713015.53</v>
      </c>
      <c r="CM504" s="191">
        <v>3656198.11</v>
      </c>
    </row>
    <row r="505" spans="1:91" s="117" customFormat="1" ht="25.95" hidden="1" customHeight="1">
      <c r="A505" s="408"/>
      <c r="C505" s="187" t="s">
        <v>693</v>
      </c>
      <c r="D505" s="192">
        <v>65657104.790000007</v>
      </c>
      <c r="E505" s="192">
        <v>5525668.1799999997</v>
      </c>
      <c r="F505" s="192">
        <v>6873207.9000000004</v>
      </c>
      <c r="G505" s="192">
        <v>7478281.2600000007</v>
      </c>
      <c r="H505" s="192">
        <v>7176837.4100000001</v>
      </c>
      <c r="I505" s="192">
        <v>5386016.3900000006</v>
      </c>
      <c r="J505" s="192">
        <v>9875982.0700000003</v>
      </c>
      <c r="K505" s="192">
        <v>12232462.08</v>
      </c>
      <c r="L505" s="192">
        <v>5566447.8700000001</v>
      </c>
      <c r="M505" s="192">
        <v>7996675.6099999994</v>
      </c>
      <c r="N505" s="192">
        <v>7967934.2699999996</v>
      </c>
      <c r="O505" s="192">
        <v>1774148.03</v>
      </c>
      <c r="P505" s="192">
        <v>38650480.640000001</v>
      </c>
      <c r="Q505" s="192">
        <v>7902774.7600000007</v>
      </c>
      <c r="R505" s="192">
        <v>7815231.8500000006</v>
      </c>
      <c r="S505" s="192">
        <v>14198206.289999999</v>
      </c>
      <c r="T505" s="192">
        <v>6320731.4400000004</v>
      </c>
      <c r="U505" s="192">
        <v>8822511.5599999987</v>
      </c>
      <c r="V505" s="192">
        <v>3785947.57</v>
      </c>
      <c r="W505" s="192">
        <v>6059902.5700000003</v>
      </c>
      <c r="X505" s="192">
        <v>47224618.740000002</v>
      </c>
      <c r="Y505" s="192">
        <v>4096767.8099999996</v>
      </c>
      <c r="Z505" s="192">
        <v>5839941.5500000007</v>
      </c>
      <c r="AA505" s="192">
        <v>8974202.8100000005</v>
      </c>
      <c r="AB505" s="192">
        <v>7105602.9800000004</v>
      </c>
      <c r="AC505" s="192">
        <v>4408086.92</v>
      </c>
      <c r="AD505" s="192">
        <v>5194976.5299999993</v>
      </c>
      <c r="AE505" s="192">
        <v>16356518.85</v>
      </c>
      <c r="AF505" s="192">
        <v>3293063.34</v>
      </c>
      <c r="AG505" s="192">
        <v>6641549.5</v>
      </c>
      <c r="AH505" s="192">
        <v>8777474.0399999991</v>
      </c>
      <c r="AI505" s="192">
        <v>13986758.549999999</v>
      </c>
      <c r="AJ505" s="192">
        <v>2107098.3600000003</v>
      </c>
      <c r="AK505" s="192">
        <v>2823654.17</v>
      </c>
      <c r="AL505" s="192">
        <v>150379865.08000001</v>
      </c>
      <c r="AM505" s="192">
        <v>4190878.0100000002</v>
      </c>
      <c r="AN505" s="192">
        <v>2455428.0699999998</v>
      </c>
      <c r="AO505" s="192">
        <v>12935437.870000001</v>
      </c>
      <c r="AP505" s="192">
        <v>10885260.940000001</v>
      </c>
      <c r="AQ505" s="192">
        <v>8549966.4600000009</v>
      </c>
      <c r="AR505" s="192">
        <v>4772825.5199999996</v>
      </c>
      <c r="AS505" s="192">
        <v>21251365.530000001</v>
      </c>
      <c r="AT505" s="192">
        <v>3466644.6100000003</v>
      </c>
      <c r="AU505" s="192">
        <v>14399795.59</v>
      </c>
      <c r="AV505" s="192">
        <v>11024589.140000001</v>
      </c>
      <c r="AW505" s="192">
        <v>5925628.8100000005</v>
      </c>
      <c r="AX505" s="192">
        <v>3370090.36</v>
      </c>
      <c r="AY505" s="192">
        <v>2112428.23</v>
      </c>
      <c r="AZ505" s="192">
        <v>5581562.8200000003</v>
      </c>
      <c r="BA505" s="192">
        <v>3524770.29</v>
      </c>
      <c r="BB505" s="192">
        <v>22993662.620000001</v>
      </c>
      <c r="BC505" s="192">
        <v>4249002.1100000003</v>
      </c>
      <c r="BD505" s="192">
        <v>41655378.170000002</v>
      </c>
      <c r="BE505" s="192">
        <v>19217804.859999999</v>
      </c>
      <c r="BF505" s="192">
        <v>3377962.0200000005</v>
      </c>
      <c r="BG505" s="192">
        <v>7722708.4500000002</v>
      </c>
      <c r="BH505" s="192">
        <v>16605755.590000002</v>
      </c>
      <c r="BI505" s="192">
        <v>5225211.5600000005</v>
      </c>
      <c r="BJ505" s="192">
        <v>1332232.6600000001</v>
      </c>
      <c r="BK505" s="192">
        <v>6093084.75</v>
      </c>
      <c r="BL505" s="192">
        <v>3524822.58</v>
      </c>
      <c r="BM505" s="192">
        <v>17192465.010000002</v>
      </c>
      <c r="BN505" s="192">
        <v>13099352.09</v>
      </c>
      <c r="BO505" s="192">
        <v>3931311.9</v>
      </c>
      <c r="BP505" s="192">
        <v>9648419.379999999</v>
      </c>
      <c r="BQ505" s="192">
        <v>14217150.950000001</v>
      </c>
      <c r="BR505" s="192">
        <v>4428372.0200000005</v>
      </c>
      <c r="BS505" s="192">
        <v>98188069.950000003</v>
      </c>
      <c r="BT505" s="192">
        <v>7002544.2300000004</v>
      </c>
      <c r="BU505" s="192">
        <v>13642275.48</v>
      </c>
      <c r="BV505" s="192">
        <v>24500274.579999998</v>
      </c>
      <c r="BW505" s="192">
        <v>496678.85</v>
      </c>
      <c r="BX505" s="192">
        <v>6662770.8600000003</v>
      </c>
      <c r="BY505" s="192">
        <v>17841654.98</v>
      </c>
      <c r="BZ505" s="192">
        <v>4704211.12</v>
      </c>
      <c r="CA505" s="192">
        <v>4983439.83</v>
      </c>
      <c r="CB505" s="192">
        <v>6683735.3799999999</v>
      </c>
      <c r="CC505" s="192">
        <v>16442848.92</v>
      </c>
      <c r="CD505" s="192">
        <v>21867224.469999999</v>
      </c>
      <c r="CE505" s="192">
        <v>15406709.449999999</v>
      </c>
      <c r="CF505" s="192">
        <v>13473214.970000001</v>
      </c>
      <c r="CG505" s="192">
        <v>3930023.98</v>
      </c>
      <c r="CH505" s="192">
        <v>5116223.49</v>
      </c>
      <c r="CI505" s="192">
        <v>10436455.02</v>
      </c>
      <c r="CJ505" s="192">
        <v>3710995.09</v>
      </c>
      <c r="CK505" s="192">
        <v>24428355.68</v>
      </c>
      <c r="CL505" s="192">
        <v>7228398.29</v>
      </c>
      <c r="CM505" s="192">
        <v>3505809.13</v>
      </c>
    </row>
    <row r="506" spans="1:91" s="117" customFormat="1" ht="25.95" hidden="1" customHeight="1">
      <c r="A506" s="408"/>
      <c r="C506" s="187" t="s">
        <v>694</v>
      </c>
      <c r="D506" s="191">
        <v>1220450</v>
      </c>
      <c r="E506" s="191">
        <v>157300</v>
      </c>
      <c r="F506" s="191">
        <v>226050</v>
      </c>
      <c r="G506" s="191">
        <v>72200</v>
      </c>
      <c r="H506" s="191">
        <v>110700</v>
      </c>
      <c r="I506" s="191">
        <v>142450</v>
      </c>
      <c r="J506" s="191">
        <v>237450</v>
      </c>
      <c r="K506" s="191">
        <v>381200</v>
      </c>
      <c r="L506" s="191">
        <v>188150</v>
      </c>
      <c r="M506" s="191">
        <v>236950</v>
      </c>
      <c r="N506" s="191">
        <v>462100</v>
      </c>
      <c r="O506" s="191">
        <v>40500</v>
      </c>
      <c r="P506" s="191">
        <v>783550</v>
      </c>
      <c r="Q506" s="191">
        <v>283450</v>
      </c>
      <c r="R506" s="191">
        <v>213300</v>
      </c>
      <c r="S506" s="191">
        <v>181250</v>
      </c>
      <c r="T506" s="191">
        <v>110700</v>
      </c>
      <c r="U506" s="191">
        <v>126650</v>
      </c>
      <c r="V506" s="191">
        <v>251900</v>
      </c>
      <c r="W506" s="191">
        <v>109200</v>
      </c>
      <c r="X506" s="191">
        <v>1707050</v>
      </c>
      <c r="Y506" s="191">
        <v>329000</v>
      </c>
      <c r="Z506" s="191">
        <v>944520</v>
      </c>
      <c r="AA506" s="191">
        <v>558650</v>
      </c>
      <c r="AB506" s="191">
        <v>220200</v>
      </c>
      <c r="AC506" s="191">
        <v>159550</v>
      </c>
      <c r="AD506" s="191">
        <v>797350</v>
      </c>
      <c r="AE506" s="191">
        <v>875300</v>
      </c>
      <c r="AF506" s="191">
        <v>381450</v>
      </c>
      <c r="AG506" s="191">
        <v>135200</v>
      </c>
      <c r="AH506" s="191">
        <v>460100</v>
      </c>
      <c r="AI506" s="191">
        <v>372300</v>
      </c>
      <c r="AJ506" s="191">
        <v>205800</v>
      </c>
      <c r="AK506" s="191">
        <v>726350</v>
      </c>
      <c r="AL506" s="191">
        <v>1329500</v>
      </c>
      <c r="AM506" s="191">
        <v>127650</v>
      </c>
      <c r="AN506" s="191">
        <v>127900</v>
      </c>
      <c r="AO506" s="191">
        <v>237000</v>
      </c>
      <c r="AP506" s="191">
        <v>530300</v>
      </c>
      <c r="AQ506" s="191">
        <v>530850</v>
      </c>
      <c r="AR506" s="191">
        <v>179200</v>
      </c>
      <c r="AS506" s="191">
        <v>1524350</v>
      </c>
      <c r="AT506" s="191">
        <v>290800</v>
      </c>
      <c r="AU506" s="191">
        <v>347300</v>
      </c>
      <c r="AV506" s="191">
        <v>583650</v>
      </c>
      <c r="AW506" s="191">
        <v>548800</v>
      </c>
      <c r="AX506" s="191">
        <v>75950</v>
      </c>
      <c r="AY506" s="191">
        <v>72650</v>
      </c>
      <c r="AZ506" s="191">
        <v>154750</v>
      </c>
      <c r="BA506" s="191">
        <v>80200</v>
      </c>
      <c r="BB506" s="191">
        <v>978275</v>
      </c>
      <c r="BC506" s="191">
        <v>194000</v>
      </c>
      <c r="BD506" s="191">
        <v>595470</v>
      </c>
      <c r="BE506" s="191">
        <v>206700</v>
      </c>
      <c r="BF506" s="191">
        <v>129600</v>
      </c>
      <c r="BG506" s="191">
        <v>20350</v>
      </c>
      <c r="BH506" s="191">
        <v>235550</v>
      </c>
      <c r="BI506" s="191">
        <v>65650</v>
      </c>
      <c r="BJ506" s="191">
        <v>10250</v>
      </c>
      <c r="BK506" s="191">
        <v>167450</v>
      </c>
      <c r="BL506" s="191">
        <v>107800</v>
      </c>
      <c r="BM506" s="191">
        <v>1196350</v>
      </c>
      <c r="BN506" s="191">
        <v>477450</v>
      </c>
      <c r="BO506" s="191">
        <v>299850</v>
      </c>
      <c r="BP506" s="191">
        <v>369300</v>
      </c>
      <c r="BQ506" s="191">
        <v>199800</v>
      </c>
      <c r="BR506" s="191">
        <v>108950</v>
      </c>
      <c r="BS506" s="191">
        <v>2754550</v>
      </c>
      <c r="BT506" s="191">
        <v>201300</v>
      </c>
      <c r="BU506" s="191">
        <v>187000</v>
      </c>
      <c r="BV506" s="191">
        <v>1034550</v>
      </c>
      <c r="BW506" s="191">
        <v>0</v>
      </c>
      <c r="BX506" s="191">
        <v>145600</v>
      </c>
      <c r="BY506" s="191">
        <v>706330</v>
      </c>
      <c r="BZ506" s="191">
        <v>218350</v>
      </c>
      <c r="CA506" s="191">
        <v>177850</v>
      </c>
      <c r="CB506" s="191">
        <v>67300</v>
      </c>
      <c r="CC506" s="191">
        <v>110800</v>
      </c>
      <c r="CD506" s="191">
        <v>518250</v>
      </c>
      <c r="CE506" s="191">
        <v>88800</v>
      </c>
      <c r="CF506" s="191">
        <v>328100</v>
      </c>
      <c r="CG506" s="191">
        <v>261450</v>
      </c>
      <c r="CH506" s="191">
        <v>44800</v>
      </c>
      <c r="CI506" s="191">
        <v>164800</v>
      </c>
      <c r="CJ506" s="191">
        <v>59700</v>
      </c>
      <c r="CK506" s="191">
        <v>220650</v>
      </c>
      <c r="CL506" s="191">
        <v>56700</v>
      </c>
      <c r="CM506" s="191">
        <v>68050</v>
      </c>
    </row>
    <row r="507" spans="1:91" s="117" customFormat="1" ht="25.95" hidden="1" customHeight="1">
      <c r="A507" s="408"/>
      <c r="C507" s="188">
        <v>5</v>
      </c>
      <c r="D507" s="191">
        <v>63335264</v>
      </c>
      <c r="E507" s="191">
        <v>1388364.4799999997</v>
      </c>
      <c r="F507" s="191">
        <v>1021841.0499999998</v>
      </c>
      <c r="G507" s="191">
        <v>806653.7000000003</v>
      </c>
      <c r="H507" s="191">
        <v>438008.03999999992</v>
      </c>
      <c r="I507" s="191">
        <v>2374462.0600000005</v>
      </c>
      <c r="J507" s="191">
        <v>997552.76</v>
      </c>
      <c r="K507" s="191">
        <v>5164769.9799999995</v>
      </c>
      <c r="L507" s="191">
        <v>614061.64000000013</v>
      </c>
      <c r="M507" s="191">
        <v>1054976.06</v>
      </c>
      <c r="N507" s="191">
        <v>4617226.26</v>
      </c>
      <c r="O507" s="191">
        <v>297148.09000000014</v>
      </c>
      <c r="P507" s="191">
        <v>18351339.769999992</v>
      </c>
      <c r="Q507" s="191">
        <v>1587875.0100000002</v>
      </c>
      <c r="R507" s="191">
        <v>3819528.3</v>
      </c>
      <c r="S507" s="191">
        <v>3920826.08</v>
      </c>
      <c r="T507" s="191">
        <v>1622625.2300000002</v>
      </c>
      <c r="U507" s="191">
        <v>1635708.8099999998</v>
      </c>
      <c r="V507" s="191">
        <v>1921138.36</v>
      </c>
      <c r="W507" s="191">
        <v>605722.65999999992</v>
      </c>
      <c r="X507" s="191">
        <v>88748376.289999977</v>
      </c>
      <c r="Y507" s="191">
        <v>1554511.79</v>
      </c>
      <c r="Z507" s="191">
        <v>2440506.04</v>
      </c>
      <c r="AA507" s="191">
        <v>1326039.3900000001</v>
      </c>
      <c r="AB507" s="191">
        <v>667593.6</v>
      </c>
      <c r="AC507" s="191">
        <v>1604649.3499999999</v>
      </c>
      <c r="AD507" s="191">
        <v>897168.8</v>
      </c>
      <c r="AE507" s="191">
        <v>5223117.8</v>
      </c>
      <c r="AF507" s="191">
        <v>1228088.2200000002</v>
      </c>
      <c r="AG507" s="191">
        <v>1721414.0899999996</v>
      </c>
      <c r="AH507" s="191">
        <v>1544877.34</v>
      </c>
      <c r="AI507" s="191">
        <v>3958621.0799999991</v>
      </c>
      <c r="AJ507" s="191">
        <v>1314581.51</v>
      </c>
      <c r="AK507" s="191">
        <v>1116442</v>
      </c>
      <c r="AL507" s="191">
        <v>192416372.94999999</v>
      </c>
      <c r="AM507" s="191">
        <v>1301595.9500000002</v>
      </c>
      <c r="AN507" s="191">
        <v>792106.63</v>
      </c>
      <c r="AO507" s="191">
        <v>2269886.7699999996</v>
      </c>
      <c r="AP507" s="191">
        <v>7178641.7400000002</v>
      </c>
      <c r="AQ507" s="191">
        <v>965293.59000000008</v>
      </c>
      <c r="AR507" s="191">
        <v>730797.05999999994</v>
      </c>
      <c r="AS507" s="191">
        <v>24466604.159999996</v>
      </c>
      <c r="AT507" s="191">
        <v>1805990.8100000003</v>
      </c>
      <c r="AU507" s="191">
        <v>4058601.51</v>
      </c>
      <c r="AV507" s="191">
        <v>3092444.35</v>
      </c>
      <c r="AW507" s="191">
        <v>799698.57</v>
      </c>
      <c r="AX507" s="191">
        <v>1373615.11</v>
      </c>
      <c r="AY507" s="191">
        <v>1911546.6500000004</v>
      </c>
      <c r="AZ507" s="191">
        <v>535061.65000000026</v>
      </c>
      <c r="BA507" s="191">
        <v>1373942.0499999998</v>
      </c>
      <c r="BB507" s="191">
        <v>23984629.790000007</v>
      </c>
      <c r="BC507" s="191">
        <v>1116710.7499999998</v>
      </c>
      <c r="BD507" s="191">
        <v>64115823.409999989</v>
      </c>
      <c r="BE507" s="191">
        <v>2343986.4099999997</v>
      </c>
      <c r="BF507" s="191">
        <v>1058856.4600000002</v>
      </c>
      <c r="BG507" s="191">
        <v>1673756.4800000002</v>
      </c>
      <c r="BH507" s="191">
        <v>17064785.629999999</v>
      </c>
      <c r="BI507" s="191">
        <v>943119.68000000017</v>
      </c>
      <c r="BJ507" s="191">
        <v>337790.82000000007</v>
      </c>
      <c r="BK507" s="191">
        <v>493033.16999999993</v>
      </c>
      <c r="BL507" s="191">
        <v>786202.19</v>
      </c>
      <c r="BM507" s="191">
        <v>52373816.359999992</v>
      </c>
      <c r="BN507" s="191">
        <v>2642945.5000000005</v>
      </c>
      <c r="BO507" s="191">
        <v>2392359.0500000003</v>
      </c>
      <c r="BP507" s="191">
        <v>2902367.3200000003</v>
      </c>
      <c r="BQ507" s="191">
        <v>1125196.69</v>
      </c>
      <c r="BR507" s="191">
        <v>927232.80000000016</v>
      </c>
      <c r="BS507" s="191">
        <v>244655632.19999996</v>
      </c>
      <c r="BT507" s="191">
        <v>3689379.6500000004</v>
      </c>
      <c r="BU507" s="191">
        <v>3031553.870000001</v>
      </c>
      <c r="BV507" s="191">
        <v>36553643.359999999</v>
      </c>
      <c r="BW507" s="191">
        <v>460257.56000000006</v>
      </c>
      <c r="BX507" s="191">
        <v>1501551.6</v>
      </c>
      <c r="BY507" s="191">
        <v>7228777.6699999981</v>
      </c>
      <c r="BZ507" s="191">
        <v>1045668.3999999999</v>
      </c>
      <c r="CA507" s="191">
        <v>1038828</v>
      </c>
      <c r="CB507" s="191">
        <v>1254304.1000000003</v>
      </c>
      <c r="CC507" s="191">
        <v>1668371.69</v>
      </c>
      <c r="CD507" s="191">
        <v>12193140.080000002</v>
      </c>
      <c r="CE507" s="191">
        <v>2822727.9199999995</v>
      </c>
      <c r="CF507" s="191">
        <v>8087578.0600000005</v>
      </c>
      <c r="CG507" s="191">
        <v>938103.32000000007</v>
      </c>
      <c r="CH507" s="191">
        <v>902901.00000000012</v>
      </c>
      <c r="CI507" s="191">
        <v>929095.75</v>
      </c>
      <c r="CJ507" s="191">
        <v>1540715.8</v>
      </c>
      <c r="CK507" s="191">
        <v>9922126.9899999984</v>
      </c>
      <c r="CL507" s="191">
        <v>1063948.3700000001</v>
      </c>
      <c r="CM507" s="191">
        <v>1050356.1600000001</v>
      </c>
    </row>
    <row r="508" spans="1:91" s="117" customFormat="1" ht="25.95" hidden="1" customHeight="1">
      <c r="A508" s="408"/>
      <c r="C508" s="188">
        <v>6</v>
      </c>
      <c r="D508" s="192">
        <v>184181514.52999997</v>
      </c>
      <c r="E508" s="192">
        <v>9305667.7800000012</v>
      </c>
      <c r="F508" s="192">
        <v>7732398.3499999996</v>
      </c>
      <c r="G508" s="192">
        <v>7613716.7300000014</v>
      </c>
      <c r="H508" s="192">
        <v>3734272.3699999996</v>
      </c>
      <c r="I508" s="192">
        <v>20400965.66</v>
      </c>
      <c r="J508" s="192">
        <v>8520342.0600000005</v>
      </c>
      <c r="K508" s="192">
        <v>23716009.620000001</v>
      </c>
      <c r="L508" s="192">
        <v>6489047.0899999999</v>
      </c>
      <c r="M508" s="192">
        <v>6983346.0700000003</v>
      </c>
      <c r="N508" s="192">
        <v>54874596.530000001</v>
      </c>
      <c r="O508" s="192">
        <v>2836499.0100000002</v>
      </c>
      <c r="P508" s="192">
        <v>86807540.170000002</v>
      </c>
      <c r="Q508" s="192">
        <v>9907997.8100000005</v>
      </c>
      <c r="R508" s="192">
        <v>22156975.689999998</v>
      </c>
      <c r="S508" s="192">
        <v>31843997.579999998</v>
      </c>
      <c r="T508" s="192">
        <v>9052185.6699999999</v>
      </c>
      <c r="U508" s="192">
        <v>9918539.5200000014</v>
      </c>
      <c r="V508" s="192">
        <v>9008644.5700000003</v>
      </c>
      <c r="W508" s="192">
        <v>4623240.01</v>
      </c>
      <c r="X508" s="192">
        <v>192652742.47000003</v>
      </c>
      <c r="Y508" s="192">
        <v>5228386.7700000005</v>
      </c>
      <c r="Z508" s="192">
        <v>11174312.970000003</v>
      </c>
      <c r="AA508" s="192">
        <v>8902947.3000000026</v>
      </c>
      <c r="AB508" s="192">
        <v>3701390.71</v>
      </c>
      <c r="AC508" s="192">
        <v>5367414.0000000009</v>
      </c>
      <c r="AD508" s="192">
        <v>7034242.1199999992</v>
      </c>
      <c r="AE508" s="192">
        <v>30403806.239999998</v>
      </c>
      <c r="AF508" s="192">
        <v>4772066.4799999995</v>
      </c>
      <c r="AG508" s="192">
        <v>5784532.3399999999</v>
      </c>
      <c r="AH508" s="192">
        <v>5738836.6500000004</v>
      </c>
      <c r="AI508" s="192">
        <v>19222540.75</v>
      </c>
      <c r="AJ508" s="192">
        <v>5541523.8600000003</v>
      </c>
      <c r="AK508" s="192">
        <v>7208939.2499999991</v>
      </c>
      <c r="AL508" s="192">
        <v>603498878.19000006</v>
      </c>
      <c r="AM508" s="192">
        <v>5148167.13</v>
      </c>
      <c r="AN508" s="192">
        <v>9219383.9600000009</v>
      </c>
      <c r="AO508" s="192">
        <v>34973580.319999993</v>
      </c>
      <c r="AP508" s="192">
        <v>24698085.080000002</v>
      </c>
      <c r="AQ508" s="192">
        <v>13636487.279999999</v>
      </c>
      <c r="AR508" s="192">
        <v>4750204.6100000003</v>
      </c>
      <c r="AS508" s="192">
        <v>91556547.659999996</v>
      </c>
      <c r="AT508" s="192">
        <v>9340057.3900000006</v>
      </c>
      <c r="AU508" s="192">
        <v>22715948.780000005</v>
      </c>
      <c r="AV508" s="192">
        <v>25833542.349999994</v>
      </c>
      <c r="AW508" s="192">
        <v>6668491.5699999994</v>
      </c>
      <c r="AX508" s="192">
        <v>4251131.13</v>
      </c>
      <c r="AY508" s="192">
        <v>12777817.189999999</v>
      </c>
      <c r="AZ508" s="192">
        <v>13705369.809999999</v>
      </c>
      <c r="BA508" s="192">
        <v>5650399.6899999995</v>
      </c>
      <c r="BB508" s="192">
        <v>90720096.870000005</v>
      </c>
      <c r="BC508" s="192">
        <v>5521302.6300000008</v>
      </c>
      <c r="BD508" s="192">
        <v>276316931.88999999</v>
      </c>
      <c r="BE508" s="192">
        <v>29703188.970000003</v>
      </c>
      <c r="BF508" s="192">
        <v>7272109.8300000001</v>
      </c>
      <c r="BG508" s="192">
        <v>7958167.96</v>
      </c>
      <c r="BH508" s="192">
        <v>107296813.23999999</v>
      </c>
      <c r="BI508" s="192">
        <v>3276902.0800000005</v>
      </c>
      <c r="BJ508" s="192">
        <v>3397118.13</v>
      </c>
      <c r="BK508" s="192">
        <v>3738137.93</v>
      </c>
      <c r="BL508" s="192">
        <v>5649838.6100000003</v>
      </c>
      <c r="BM508" s="192">
        <v>114606213.08</v>
      </c>
      <c r="BN508" s="192">
        <v>11574765.15</v>
      </c>
      <c r="BO508" s="192">
        <v>8740563.3800000008</v>
      </c>
      <c r="BP508" s="192">
        <v>14567233.91</v>
      </c>
      <c r="BQ508" s="192">
        <v>7487748.2700000005</v>
      </c>
      <c r="BR508" s="192">
        <v>6132882.6699999999</v>
      </c>
      <c r="BS508" s="192">
        <v>832145288.75999987</v>
      </c>
      <c r="BT508" s="192">
        <v>10534647.98</v>
      </c>
      <c r="BU508" s="192">
        <v>6311494.8600000003</v>
      </c>
      <c r="BV508" s="192">
        <v>80973237.349999994</v>
      </c>
      <c r="BW508" s="192">
        <v>13063988.690000001</v>
      </c>
      <c r="BX508" s="192">
        <v>7951660.3200000003</v>
      </c>
      <c r="BY508" s="192">
        <v>38447972.129999995</v>
      </c>
      <c r="BZ508" s="192">
        <v>4859364.78</v>
      </c>
      <c r="CA508" s="192">
        <v>3847118.52</v>
      </c>
      <c r="CB508" s="192">
        <v>10582476.709999999</v>
      </c>
      <c r="CC508" s="192">
        <v>17628962.159999996</v>
      </c>
      <c r="CD508" s="192">
        <v>36202334.390000001</v>
      </c>
      <c r="CE508" s="192">
        <v>8093462.3299999991</v>
      </c>
      <c r="CF508" s="192">
        <v>26084815.809999999</v>
      </c>
      <c r="CG508" s="192">
        <v>7995590.6000000006</v>
      </c>
      <c r="CH508" s="192">
        <v>6286665.8200000003</v>
      </c>
      <c r="CI508" s="192">
        <v>3849157.3399999994</v>
      </c>
      <c r="CJ508" s="192">
        <v>6483440.5500000007</v>
      </c>
      <c r="CK508" s="192">
        <v>33226025.420000002</v>
      </c>
      <c r="CL508" s="192">
        <v>3377976.54</v>
      </c>
      <c r="CM508" s="192">
        <v>4155921.93</v>
      </c>
    </row>
    <row r="509" spans="1:91" s="117" customFormat="1" ht="25.95" hidden="1" customHeight="1">
      <c r="A509" s="408"/>
      <c r="C509" s="188">
        <v>7</v>
      </c>
      <c r="D509" s="191">
        <v>12974395</v>
      </c>
      <c r="E509" s="191">
        <v>216543</v>
      </c>
      <c r="F509" s="191">
        <v>111964</v>
      </c>
      <c r="G509" s="191">
        <v>188757</v>
      </c>
      <c r="H509" s="191">
        <v>252735.5</v>
      </c>
      <c r="I509" s="191">
        <v>448390.75</v>
      </c>
      <c r="J509" s="191">
        <v>977815.75</v>
      </c>
      <c r="K509" s="191">
        <v>616115</v>
      </c>
      <c r="L509" s="191">
        <v>347568.82</v>
      </c>
      <c r="M509" s="191">
        <v>838093</v>
      </c>
      <c r="N509" s="191">
        <v>2069099</v>
      </c>
      <c r="O509" s="191">
        <v>194991</v>
      </c>
      <c r="P509" s="191">
        <v>8724213.1999999993</v>
      </c>
      <c r="Q509" s="191">
        <v>1012972.3600000001</v>
      </c>
      <c r="R509" s="191">
        <v>1468923.75</v>
      </c>
      <c r="S509" s="191">
        <v>1573862.25</v>
      </c>
      <c r="T509" s="191">
        <v>702782</v>
      </c>
      <c r="U509" s="191">
        <v>613925.58000000007</v>
      </c>
      <c r="V509" s="191">
        <v>546596</v>
      </c>
      <c r="W509" s="191">
        <v>123900.5</v>
      </c>
      <c r="X509" s="191">
        <v>23526642.199999999</v>
      </c>
      <c r="Y509" s="191">
        <v>399480.5</v>
      </c>
      <c r="Z509" s="191">
        <v>1829288.25</v>
      </c>
      <c r="AA509" s="191">
        <v>381875</v>
      </c>
      <c r="AB509" s="191">
        <v>289443</v>
      </c>
      <c r="AC509" s="191">
        <v>375127</v>
      </c>
      <c r="AD509" s="191">
        <v>285867</v>
      </c>
      <c r="AE509" s="191">
        <v>2122450</v>
      </c>
      <c r="AF509" s="191">
        <v>405977</v>
      </c>
      <c r="AG509" s="191">
        <v>410219</v>
      </c>
      <c r="AH509" s="191">
        <v>541784</v>
      </c>
      <c r="AI509" s="191">
        <v>963252.5</v>
      </c>
      <c r="AJ509" s="191">
        <v>415851</v>
      </c>
      <c r="AK509" s="191">
        <v>556687</v>
      </c>
      <c r="AL509" s="191">
        <v>38212617.609999999</v>
      </c>
      <c r="AM509" s="191">
        <v>432793</v>
      </c>
      <c r="AN509" s="191">
        <v>457762.2</v>
      </c>
      <c r="AO509" s="191">
        <v>1127021.3399999999</v>
      </c>
      <c r="AP509" s="191">
        <v>2297261.5</v>
      </c>
      <c r="AQ509" s="191">
        <v>1328789</v>
      </c>
      <c r="AR509" s="191">
        <v>261173</v>
      </c>
      <c r="AS509" s="191">
        <v>9038379.870000001</v>
      </c>
      <c r="AT509" s="191">
        <v>944660.75</v>
      </c>
      <c r="AU509" s="191">
        <v>1774622</v>
      </c>
      <c r="AV509" s="191">
        <v>974595</v>
      </c>
      <c r="AW509" s="191">
        <v>432752.5</v>
      </c>
      <c r="AX509" s="191">
        <v>400662.5</v>
      </c>
      <c r="AY509" s="191">
        <v>470065.45</v>
      </c>
      <c r="AZ509" s="191">
        <v>672229</v>
      </c>
      <c r="BA509" s="191">
        <v>411498</v>
      </c>
      <c r="BB509" s="191">
        <v>7513564.25</v>
      </c>
      <c r="BC509" s="191">
        <v>275913</v>
      </c>
      <c r="BD509" s="191">
        <v>19871468.57</v>
      </c>
      <c r="BE509" s="191">
        <v>1843640</v>
      </c>
      <c r="BF509" s="191">
        <v>898495</v>
      </c>
      <c r="BG509" s="191">
        <v>599494.5</v>
      </c>
      <c r="BH509" s="191">
        <v>3073536.04</v>
      </c>
      <c r="BI509" s="191">
        <v>473380.5</v>
      </c>
      <c r="BJ509" s="191">
        <v>562320</v>
      </c>
      <c r="BK509" s="191">
        <v>990522</v>
      </c>
      <c r="BL509" s="191">
        <v>845120</v>
      </c>
      <c r="BM509" s="191">
        <v>10176652.41</v>
      </c>
      <c r="BN509" s="191">
        <v>415242.57</v>
      </c>
      <c r="BO509" s="191">
        <v>223213.75</v>
      </c>
      <c r="BP509" s="191">
        <v>1093287</v>
      </c>
      <c r="BQ509" s="191">
        <v>398527</v>
      </c>
      <c r="BR509" s="191">
        <v>263182.5</v>
      </c>
      <c r="BS509" s="191">
        <v>55743808.060000002</v>
      </c>
      <c r="BT509" s="191">
        <v>1287704.27</v>
      </c>
      <c r="BU509" s="191">
        <v>348018</v>
      </c>
      <c r="BV509" s="191">
        <v>9347516</v>
      </c>
      <c r="BW509" s="191">
        <v>102001</v>
      </c>
      <c r="BX509" s="191">
        <v>545426.5</v>
      </c>
      <c r="BY509" s="191">
        <v>4431765.9000000004</v>
      </c>
      <c r="BZ509" s="191">
        <v>261164</v>
      </c>
      <c r="CA509" s="191">
        <v>267917</v>
      </c>
      <c r="CB509" s="191">
        <v>455526.5</v>
      </c>
      <c r="CC509" s="191">
        <v>799195</v>
      </c>
      <c r="CD509" s="191">
        <v>5764384</v>
      </c>
      <c r="CE509" s="191">
        <v>638676</v>
      </c>
      <c r="CF509" s="191">
        <v>1762563.5</v>
      </c>
      <c r="CG509" s="191">
        <v>185634</v>
      </c>
      <c r="CH509" s="191">
        <v>454714.5</v>
      </c>
      <c r="CI509" s="191">
        <v>579727</v>
      </c>
      <c r="CJ509" s="191">
        <v>327093</v>
      </c>
      <c r="CK509" s="191">
        <v>5182045</v>
      </c>
      <c r="CL509" s="191">
        <v>359357.12</v>
      </c>
      <c r="CM509" s="191">
        <v>336101.6</v>
      </c>
    </row>
    <row r="510" spans="1:91" s="117" customFormat="1" ht="25.95" hidden="1" customHeight="1">
      <c r="A510" s="408"/>
      <c r="C510" s="188">
        <v>8</v>
      </c>
      <c r="D510" s="192">
        <v>2340385</v>
      </c>
      <c r="E510" s="192">
        <v>0</v>
      </c>
      <c r="F510" s="192">
        <v>0</v>
      </c>
      <c r="G510" s="192">
        <v>102204</v>
      </c>
      <c r="H510" s="192">
        <v>0</v>
      </c>
      <c r="I510" s="192">
        <v>42282</v>
      </c>
      <c r="J510" s="192">
        <v>65961.25</v>
      </c>
      <c r="K510" s="192">
        <v>92189.5</v>
      </c>
      <c r="L510" s="192">
        <v>4469</v>
      </c>
      <c r="M510" s="192">
        <v>0</v>
      </c>
      <c r="N510" s="192">
        <v>313614</v>
      </c>
      <c r="O510" s="192">
        <v>0</v>
      </c>
      <c r="P510" s="192">
        <v>1291374.75</v>
      </c>
      <c r="Q510" s="192">
        <v>0</v>
      </c>
      <c r="R510" s="192">
        <v>36272</v>
      </c>
      <c r="S510" s="192">
        <v>393224.75</v>
      </c>
      <c r="T510" s="192">
        <v>34235.25</v>
      </c>
      <c r="U510" s="192">
        <v>154151</v>
      </c>
      <c r="V510" s="192">
        <v>386</v>
      </c>
      <c r="W510" s="192">
        <v>0</v>
      </c>
      <c r="X510" s="192">
        <v>3688612.44</v>
      </c>
      <c r="Y510" s="192">
        <v>21782.5</v>
      </c>
      <c r="Z510" s="192">
        <v>47709</v>
      </c>
      <c r="AA510" s="192">
        <v>349230.13</v>
      </c>
      <c r="AB510" s="192">
        <v>21119.75</v>
      </c>
      <c r="AC510" s="192">
        <v>29881</v>
      </c>
      <c r="AD510" s="192">
        <v>52659</v>
      </c>
      <c r="AE510" s="192">
        <v>221521</v>
      </c>
      <c r="AF510" s="192">
        <v>85612.5</v>
      </c>
      <c r="AG510" s="192">
        <v>64008</v>
      </c>
      <c r="AH510" s="192">
        <v>8888.16</v>
      </c>
      <c r="AI510" s="192">
        <v>100946</v>
      </c>
      <c r="AJ510" s="192">
        <v>46387</v>
      </c>
      <c r="AK510" s="192">
        <v>6038</v>
      </c>
      <c r="AL510" s="192">
        <v>12843109.130000001</v>
      </c>
      <c r="AM510" s="192">
        <v>0</v>
      </c>
      <c r="AN510" s="192">
        <v>5941</v>
      </c>
      <c r="AO510" s="192">
        <v>159762.75</v>
      </c>
      <c r="AP510" s="192">
        <v>344410</v>
      </c>
      <c r="AQ510" s="192">
        <v>4926</v>
      </c>
      <c r="AR510" s="192">
        <v>16304</v>
      </c>
      <c r="AS510" s="192">
        <v>790914.03</v>
      </c>
      <c r="AT510" s="192">
        <v>65312.25</v>
      </c>
      <c r="AU510" s="192">
        <v>32274</v>
      </c>
      <c r="AV510" s="192">
        <v>19580.5</v>
      </c>
      <c r="AW510" s="192">
        <v>0</v>
      </c>
      <c r="AX510" s="192">
        <v>37737</v>
      </c>
      <c r="AY510" s="192">
        <v>48331.25</v>
      </c>
      <c r="AZ510" s="192">
        <v>2940</v>
      </c>
      <c r="BA510" s="192">
        <v>28383</v>
      </c>
      <c r="BB510" s="192">
        <v>570709.75</v>
      </c>
      <c r="BC510" s="192">
        <v>45715.519999999997</v>
      </c>
      <c r="BD510" s="192">
        <v>12550403</v>
      </c>
      <c r="BE510" s="192">
        <v>153405.94</v>
      </c>
      <c r="BF510" s="192">
        <v>0</v>
      </c>
      <c r="BG510" s="192">
        <v>92054.67</v>
      </c>
      <c r="BH510" s="192">
        <v>4508028.32</v>
      </c>
      <c r="BI510" s="192">
        <v>0</v>
      </c>
      <c r="BJ510" s="192">
        <v>0</v>
      </c>
      <c r="BK510" s="192">
        <v>0</v>
      </c>
      <c r="BL510" s="192">
        <v>63059</v>
      </c>
      <c r="BM510" s="192">
        <v>1435908.81</v>
      </c>
      <c r="BN510" s="192">
        <v>2200</v>
      </c>
      <c r="BO510" s="192">
        <v>0</v>
      </c>
      <c r="BP510" s="192">
        <v>77908</v>
      </c>
      <c r="BQ510" s="192">
        <v>4415</v>
      </c>
      <c r="BR510" s="192">
        <v>0</v>
      </c>
      <c r="BS510" s="192">
        <v>23426227.920000002</v>
      </c>
      <c r="BT510" s="192">
        <v>0</v>
      </c>
      <c r="BU510" s="192">
        <v>95145.02</v>
      </c>
      <c r="BV510" s="192">
        <v>671254</v>
      </c>
      <c r="BW510" s="192">
        <v>0</v>
      </c>
      <c r="BX510" s="192">
        <v>11616.5</v>
      </c>
      <c r="BY510" s="192">
        <v>166015.38</v>
      </c>
      <c r="BZ510" s="192">
        <v>18780</v>
      </c>
      <c r="CA510" s="192">
        <v>0</v>
      </c>
      <c r="CB510" s="192">
        <v>23900</v>
      </c>
      <c r="CC510" s="192">
        <v>99502</v>
      </c>
      <c r="CD510" s="192">
        <v>234214</v>
      </c>
      <c r="CE510" s="192">
        <v>25312</v>
      </c>
      <c r="CF510" s="192">
        <v>189164</v>
      </c>
      <c r="CG510" s="192">
        <v>38844</v>
      </c>
      <c r="CH510" s="192">
        <v>0</v>
      </c>
      <c r="CI510" s="192">
        <v>0</v>
      </c>
      <c r="CJ510" s="192">
        <v>4502</v>
      </c>
      <c r="CK510" s="192">
        <v>173276</v>
      </c>
      <c r="CL510" s="192">
        <v>0</v>
      </c>
      <c r="CM510" s="192">
        <v>0</v>
      </c>
    </row>
    <row r="511" spans="1:91" s="117" customFormat="1" ht="25.95" hidden="1" customHeight="1">
      <c r="A511" s="408"/>
      <c r="C511" s="188">
        <v>9</v>
      </c>
      <c r="D511" s="191">
        <v>26062907.390000001</v>
      </c>
      <c r="E511" s="191">
        <v>1689666.8199999998</v>
      </c>
      <c r="F511" s="191">
        <v>1195064.3399999999</v>
      </c>
      <c r="G511" s="191">
        <v>1317412.51</v>
      </c>
      <c r="H511" s="191">
        <v>644444.1</v>
      </c>
      <c r="I511" s="191">
        <v>1834400.59</v>
      </c>
      <c r="J511" s="191">
        <v>1336768.8900000001</v>
      </c>
      <c r="K511" s="191">
        <v>6169360.1000000006</v>
      </c>
      <c r="L511" s="191">
        <v>1217138.7500000002</v>
      </c>
      <c r="M511" s="191">
        <v>832975.34999999986</v>
      </c>
      <c r="N511" s="191">
        <v>6228949.1600000001</v>
      </c>
      <c r="O511" s="191">
        <v>578793.08000000007</v>
      </c>
      <c r="P511" s="191">
        <v>20014855.490000002</v>
      </c>
      <c r="Q511" s="191">
        <v>3157808</v>
      </c>
      <c r="R511" s="191">
        <v>3195734.41</v>
      </c>
      <c r="S511" s="191">
        <v>7700086.6400000006</v>
      </c>
      <c r="T511" s="191">
        <v>1188385.4800000002</v>
      </c>
      <c r="U511" s="191">
        <v>1765208.6100000003</v>
      </c>
      <c r="V511" s="191">
        <v>1867132.1099999999</v>
      </c>
      <c r="W511" s="191">
        <v>852231.09000000008</v>
      </c>
      <c r="X511" s="191">
        <v>38682338.409999996</v>
      </c>
      <c r="Y511" s="191">
        <v>1103219.6700000002</v>
      </c>
      <c r="Z511" s="191">
        <v>2237024.46</v>
      </c>
      <c r="AA511" s="191">
        <v>1270822.94</v>
      </c>
      <c r="AB511" s="191">
        <v>712336.9</v>
      </c>
      <c r="AC511" s="191">
        <v>1548085.02</v>
      </c>
      <c r="AD511" s="191">
        <v>1515164.4499999997</v>
      </c>
      <c r="AE511" s="191">
        <v>5595845.9000000004</v>
      </c>
      <c r="AF511" s="191">
        <v>899165.65</v>
      </c>
      <c r="AG511" s="191">
        <v>1864564.2200000002</v>
      </c>
      <c r="AH511" s="191">
        <v>949473.8899999999</v>
      </c>
      <c r="AI511" s="191">
        <v>2141607.36</v>
      </c>
      <c r="AJ511" s="191">
        <v>1074622.4499999997</v>
      </c>
      <c r="AK511" s="191">
        <v>1593127.17</v>
      </c>
      <c r="AL511" s="191">
        <v>101313093.42000002</v>
      </c>
      <c r="AM511" s="191">
        <v>1151792.95</v>
      </c>
      <c r="AN511" s="191">
        <v>3369613.69</v>
      </c>
      <c r="AO511" s="191">
        <v>7641858.3699999992</v>
      </c>
      <c r="AP511" s="191">
        <v>4836680.71</v>
      </c>
      <c r="AQ511" s="191">
        <v>2943648.69</v>
      </c>
      <c r="AR511" s="191">
        <v>1180621.8600000001</v>
      </c>
      <c r="AS511" s="191">
        <v>17063452.740000002</v>
      </c>
      <c r="AT511" s="191">
        <v>2962815.92</v>
      </c>
      <c r="AU511" s="191">
        <v>9214306.7999999989</v>
      </c>
      <c r="AV511" s="191">
        <v>4904641.71</v>
      </c>
      <c r="AW511" s="191">
        <v>1204751.1299999999</v>
      </c>
      <c r="AX511" s="191">
        <v>549455.29</v>
      </c>
      <c r="AY511" s="191">
        <v>2089834.5199999998</v>
      </c>
      <c r="AZ511" s="191">
        <v>3548100.3699999996</v>
      </c>
      <c r="BA511" s="191">
        <v>1395846.2000000002</v>
      </c>
      <c r="BB511" s="191">
        <v>16088875.789999999</v>
      </c>
      <c r="BC511" s="191">
        <v>1148595.3899999999</v>
      </c>
      <c r="BD511" s="191">
        <v>42561237.039999999</v>
      </c>
      <c r="BE511" s="191">
        <v>3746266.79</v>
      </c>
      <c r="BF511" s="191">
        <v>1171684.3800000001</v>
      </c>
      <c r="BG511" s="191">
        <v>1934233.6800000002</v>
      </c>
      <c r="BH511" s="191">
        <v>21585069.07</v>
      </c>
      <c r="BI511" s="191">
        <v>457251.13999999996</v>
      </c>
      <c r="BJ511" s="191">
        <v>442004.68</v>
      </c>
      <c r="BK511" s="191">
        <v>794265.09</v>
      </c>
      <c r="BL511" s="191">
        <v>1253608.01</v>
      </c>
      <c r="BM511" s="191">
        <v>24924158.84</v>
      </c>
      <c r="BN511" s="191">
        <v>2113742.29</v>
      </c>
      <c r="BO511" s="191">
        <v>1891042.24</v>
      </c>
      <c r="BP511" s="191">
        <v>2591642.4299999997</v>
      </c>
      <c r="BQ511" s="191">
        <v>1647863.3100000003</v>
      </c>
      <c r="BR511" s="191">
        <v>1494668.0399999998</v>
      </c>
      <c r="BS511" s="191">
        <v>122605215.14</v>
      </c>
      <c r="BT511" s="191">
        <v>1901996.12</v>
      </c>
      <c r="BU511" s="191">
        <v>1344303.9600000002</v>
      </c>
      <c r="BV511" s="191">
        <v>15735229.92</v>
      </c>
      <c r="BW511" s="191">
        <v>1518673.1</v>
      </c>
      <c r="BX511" s="191">
        <v>1289628.8</v>
      </c>
      <c r="BY511" s="191">
        <v>5430316.7599999998</v>
      </c>
      <c r="BZ511" s="191">
        <v>964214.05999999994</v>
      </c>
      <c r="CA511" s="191">
        <v>804645.1</v>
      </c>
      <c r="CB511" s="191">
        <v>1421596.45</v>
      </c>
      <c r="CC511" s="191">
        <v>6043196.1699999999</v>
      </c>
      <c r="CD511" s="191">
        <v>6600930.1399999997</v>
      </c>
      <c r="CE511" s="191">
        <v>1554672.58</v>
      </c>
      <c r="CF511" s="191">
        <v>4410200.91</v>
      </c>
      <c r="CG511" s="191">
        <v>1241019.4000000001</v>
      </c>
      <c r="CH511" s="191">
        <v>644806.64999999991</v>
      </c>
      <c r="CI511" s="191">
        <v>671215.92</v>
      </c>
      <c r="CJ511" s="191">
        <v>1124195.58</v>
      </c>
      <c r="CK511" s="191">
        <v>5124122.43</v>
      </c>
      <c r="CL511" s="191">
        <v>704179.04999999993</v>
      </c>
      <c r="CM511" s="191">
        <v>818660.88</v>
      </c>
    </row>
    <row r="512" spans="1:91" s="117" customFormat="1" ht="25.95" hidden="1" customHeight="1">
      <c r="A512" s="408"/>
      <c r="C512" s="188">
        <v>10</v>
      </c>
      <c r="D512" s="192">
        <v>909856.41999999993</v>
      </c>
      <c r="E512" s="192">
        <v>95120</v>
      </c>
      <c r="F512" s="192">
        <v>500574.80000000005</v>
      </c>
      <c r="G512" s="192">
        <v>161087.79999999999</v>
      </c>
      <c r="H512" s="192">
        <v>34830.550000000003</v>
      </c>
      <c r="I512" s="192">
        <v>161905</v>
      </c>
      <c r="J512" s="192">
        <v>107032.67</v>
      </c>
      <c r="K512" s="192">
        <v>425510.8</v>
      </c>
      <c r="L512" s="192">
        <v>22553.659999999996</v>
      </c>
      <c r="M512" s="192">
        <v>25710</v>
      </c>
      <c r="N512" s="192">
        <v>226657.95999999996</v>
      </c>
      <c r="O512" s="192">
        <v>2000</v>
      </c>
      <c r="P512" s="192">
        <v>225808.95</v>
      </c>
      <c r="Q512" s="192">
        <v>55286</v>
      </c>
      <c r="R512" s="192">
        <v>23567</v>
      </c>
      <c r="S512" s="192">
        <v>96280.5</v>
      </c>
      <c r="T512" s="192">
        <v>56061.3</v>
      </c>
      <c r="U512" s="192">
        <v>69310</v>
      </c>
      <c r="V512" s="192">
        <v>88038.7</v>
      </c>
      <c r="W512" s="192">
        <v>32500</v>
      </c>
      <c r="X512" s="192">
        <v>1574313.67</v>
      </c>
      <c r="Y512" s="192">
        <v>29132</v>
      </c>
      <c r="Z512" s="192">
        <v>293541</v>
      </c>
      <c r="AA512" s="192">
        <v>387593.8</v>
      </c>
      <c r="AB512" s="192">
        <v>5658</v>
      </c>
      <c r="AC512" s="192">
        <v>48394</v>
      </c>
      <c r="AD512" s="192">
        <v>19983</v>
      </c>
      <c r="AE512" s="192">
        <v>354755.64</v>
      </c>
      <c r="AF512" s="192">
        <v>11140</v>
      </c>
      <c r="AG512" s="192">
        <v>8515</v>
      </c>
      <c r="AH512" s="192">
        <v>37641.160000000003</v>
      </c>
      <c r="AI512" s="192">
        <v>197605</v>
      </c>
      <c r="AJ512" s="192">
        <v>54061.64</v>
      </c>
      <c r="AK512" s="192">
        <v>20035</v>
      </c>
      <c r="AL512" s="192">
        <v>401897.50999999995</v>
      </c>
      <c r="AM512" s="192">
        <v>18622</v>
      </c>
      <c r="AN512" s="192">
        <v>14786</v>
      </c>
      <c r="AO512" s="192">
        <v>29117</v>
      </c>
      <c r="AP512" s="192">
        <v>80411.209999999992</v>
      </c>
      <c r="AQ512" s="192">
        <v>32182</v>
      </c>
      <c r="AR512" s="192">
        <v>7746</v>
      </c>
      <c r="AS512" s="192">
        <v>83108.680000000008</v>
      </c>
      <c r="AT512" s="192">
        <v>19603</v>
      </c>
      <c r="AU512" s="192">
        <v>55179.41</v>
      </c>
      <c r="AV512" s="192">
        <v>76934.539999999994</v>
      </c>
      <c r="AW512" s="192">
        <v>27177.38</v>
      </c>
      <c r="AX512" s="192">
        <v>1317.5</v>
      </c>
      <c r="AY512" s="192">
        <v>29238</v>
      </c>
      <c r="AZ512" s="192">
        <v>10337</v>
      </c>
      <c r="BA512" s="192">
        <v>18726</v>
      </c>
      <c r="BB512" s="192">
        <v>203124.5</v>
      </c>
      <c r="BC512" s="192">
        <v>8985</v>
      </c>
      <c r="BD512" s="192">
        <v>609689.91</v>
      </c>
      <c r="BE512" s="192">
        <v>103979.99999999997</v>
      </c>
      <c r="BF512" s="192">
        <v>114126</v>
      </c>
      <c r="BG512" s="192">
        <v>28555.510000000009</v>
      </c>
      <c r="BH512" s="192">
        <v>307883.12999999995</v>
      </c>
      <c r="BI512" s="192">
        <v>792</v>
      </c>
      <c r="BJ512" s="192">
        <v>0</v>
      </c>
      <c r="BK512" s="192">
        <v>0</v>
      </c>
      <c r="BL512" s="192">
        <v>31999.120000000003</v>
      </c>
      <c r="BM512" s="192">
        <v>169856</v>
      </c>
      <c r="BN512" s="192">
        <v>112162.5</v>
      </c>
      <c r="BO512" s="192">
        <v>25001</v>
      </c>
      <c r="BP512" s="192">
        <v>39592</v>
      </c>
      <c r="BQ512" s="192">
        <v>57813.000000000015</v>
      </c>
      <c r="BR512" s="192">
        <v>24557</v>
      </c>
      <c r="BS512" s="192">
        <v>1458830.52</v>
      </c>
      <c r="BT512" s="192">
        <v>34323</v>
      </c>
      <c r="BU512" s="192">
        <v>0</v>
      </c>
      <c r="BV512" s="192">
        <v>86868</v>
      </c>
      <c r="BW512" s="192">
        <v>3851</v>
      </c>
      <c r="BX512" s="192">
        <v>20143</v>
      </c>
      <c r="BY512" s="192">
        <v>49313.14</v>
      </c>
      <c r="BZ512" s="192">
        <v>6306</v>
      </c>
      <c r="CA512" s="192">
        <v>2828</v>
      </c>
      <c r="CB512" s="192">
        <v>16968</v>
      </c>
      <c r="CC512" s="192">
        <v>5100</v>
      </c>
      <c r="CD512" s="192">
        <v>102860.87000000001</v>
      </c>
      <c r="CE512" s="192">
        <v>19796</v>
      </c>
      <c r="CF512" s="192">
        <v>64483.5</v>
      </c>
      <c r="CG512" s="192">
        <v>0</v>
      </c>
      <c r="CH512" s="192">
        <v>7407</v>
      </c>
      <c r="CI512" s="192">
        <v>17143</v>
      </c>
      <c r="CJ512" s="192">
        <v>1037</v>
      </c>
      <c r="CK512" s="192">
        <v>37917.310000000005</v>
      </c>
      <c r="CL512" s="192">
        <v>1142</v>
      </c>
      <c r="CM512" s="192">
        <v>8559.5299999999988</v>
      </c>
    </row>
    <row r="513" spans="1:91" s="117" customFormat="1" ht="25.95" hidden="1" customHeight="1">
      <c r="A513" s="408"/>
      <c r="C513" s="188">
        <v>11</v>
      </c>
      <c r="D513" s="191">
        <v>85537009.469999999</v>
      </c>
      <c r="E513" s="191">
        <v>1327382</v>
      </c>
      <c r="F513" s="191">
        <v>2311694</v>
      </c>
      <c r="G513" s="191">
        <v>6759533.75</v>
      </c>
      <c r="H513" s="191">
        <v>879733.5</v>
      </c>
      <c r="I513" s="191">
        <v>2107118.58</v>
      </c>
      <c r="J513" s="191">
        <v>2588801.4</v>
      </c>
      <c r="K513" s="191">
        <v>7703282.7200000007</v>
      </c>
      <c r="L513" s="191">
        <v>1864442</v>
      </c>
      <c r="M513" s="191">
        <v>1699050.1</v>
      </c>
      <c r="N513" s="191">
        <v>22711274.699999999</v>
      </c>
      <c r="O513" s="191">
        <v>501716</v>
      </c>
      <c r="P513" s="191">
        <v>38967161.950000003</v>
      </c>
      <c r="Q513" s="191">
        <v>3500821.42</v>
      </c>
      <c r="R513" s="191">
        <v>3269968.87</v>
      </c>
      <c r="S513" s="191">
        <v>9824629.25</v>
      </c>
      <c r="T513" s="191">
        <v>3293943</v>
      </c>
      <c r="U513" s="191">
        <v>7522356.4800000004</v>
      </c>
      <c r="V513" s="191">
        <v>2591151.9</v>
      </c>
      <c r="W513" s="191">
        <v>1841328</v>
      </c>
      <c r="X513" s="191">
        <v>99004218.199999988</v>
      </c>
      <c r="Y513" s="191">
        <v>2332136.9699999997</v>
      </c>
      <c r="Z513" s="191">
        <v>10144325</v>
      </c>
      <c r="AA513" s="191">
        <v>6187700</v>
      </c>
      <c r="AB513" s="191">
        <v>1262319</v>
      </c>
      <c r="AC513" s="191">
        <v>2255455</v>
      </c>
      <c r="AD513" s="191">
        <v>9604968</v>
      </c>
      <c r="AE513" s="191">
        <v>11071313</v>
      </c>
      <c r="AF513" s="191">
        <v>1956095</v>
      </c>
      <c r="AG513" s="191">
        <v>2611871.0499999998</v>
      </c>
      <c r="AH513" s="191">
        <v>2107307.73</v>
      </c>
      <c r="AI513" s="191">
        <v>11677230.5</v>
      </c>
      <c r="AJ513" s="191">
        <v>2213487</v>
      </c>
      <c r="AK513" s="191">
        <v>2342850.5</v>
      </c>
      <c r="AL513" s="191">
        <v>124542145.00999999</v>
      </c>
      <c r="AM513" s="191">
        <v>1185861</v>
      </c>
      <c r="AN513" s="191">
        <v>1227625.23</v>
      </c>
      <c r="AO513" s="191">
        <v>4288384.24</v>
      </c>
      <c r="AP513" s="191">
        <v>10172638</v>
      </c>
      <c r="AQ513" s="191">
        <v>2984079.75</v>
      </c>
      <c r="AR513" s="191">
        <v>666897</v>
      </c>
      <c r="AS513" s="191">
        <v>37069383.079999998</v>
      </c>
      <c r="AT513" s="191">
        <v>2979881</v>
      </c>
      <c r="AU513" s="191">
        <v>4678213.76</v>
      </c>
      <c r="AV513" s="191">
        <v>3820052.9400000004</v>
      </c>
      <c r="AW513" s="191">
        <v>2890329.15</v>
      </c>
      <c r="AX513" s="191">
        <v>1702341.5</v>
      </c>
      <c r="AY513" s="191">
        <v>2441434.2999999998</v>
      </c>
      <c r="AZ513" s="191">
        <v>1579448.6</v>
      </c>
      <c r="BA513" s="191">
        <v>1546428.5</v>
      </c>
      <c r="BB513" s="191">
        <v>29388088.879999999</v>
      </c>
      <c r="BC513" s="191">
        <v>1910550</v>
      </c>
      <c r="BD513" s="191">
        <v>155753319.69999999</v>
      </c>
      <c r="BE513" s="191">
        <v>14546418.67</v>
      </c>
      <c r="BF513" s="191">
        <v>3063272.25</v>
      </c>
      <c r="BG513" s="191">
        <v>2347055</v>
      </c>
      <c r="BH513" s="191">
        <v>92758827.590000004</v>
      </c>
      <c r="BI513" s="191">
        <v>1529378</v>
      </c>
      <c r="BJ513" s="191">
        <v>1307792</v>
      </c>
      <c r="BK513" s="191">
        <v>2525950</v>
      </c>
      <c r="BL513" s="191">
        <v>1920310.75</v>
      </c>
      <c r="BM513" s="191">
        <v>50144443.350000001</v>
      </c>
      <c r="BN513" s="191">
        <v>5653492.5</v>
      </c>
      <c r="BO513" s="191">
        <v>2290395.5499999998</v>
      </c>
      <c r="BP513" s="191">
        <v>6425168.5</v>
      </c>
      <c r="BQ513" s="191">
        <v>1937590.45</v>
      </c>
      <c r="BR513" s="191">
        <v>3013422.1100000003</v>
      </c>
      <c r="BS513" s="191">
        <v>322034530.29999995</v>
      </c>
      <c r="BT513" s="191">
        <v>2722721.1799999997</v>
      </c>
      <c r="BU513" s="191">
        <v>2610398.4699999997</v>
      </c>
      <c r="BV513" s="191">
        <v>29709532.309999999</v>
      </c>
      <c r="BW513" s="191">
        <v>705379</v>
      </c>
      <c r="BX513" s="191">
        <v>2454677.4500000002</v>
      </c>
      <c r="BY513" s="191">
        <v>18599636.32</v>
      </c>
      <c r="BZ513" s="191">
        <v>1195049</v>
      </c>
      <c r="CA513" s="191">
        <v>1963141.92</v>
      </c>
      <c r="CB513" s="191">
        <v>1385345</v>
      </c>
      <c r="CC513" s="191">
        <v>3918124.49</v>
      </c>
      <c r="CD513" s="191">
        <v>12382419.5</v>
      </c>
      <c r="CE513" s="191">
        <v>3850197.9000000004</v>
      </c>
      <c r="CF513" s="191">
        <v>9834273.5</v>
      </c>
      <c r="CG513" s="191">
        <v>1390976.3</v>
      </c>
      <c r="CH513" s="191">
        <v>1633886.5</v>
      </c>
      <c r="CI513" s="191">
        <v>1243530.1099999999</v>
      </c>
      <c r="CJ513" s="191">
        <v>1266035</v>
      </c>
      <c r="CK513" s="191">
        <v>17885482.949999999</v>
      </c>
      <c r="CL513" s="191">
        <v>1029473.9</v>
      </c>
      <c r="CM513" s="191">
        <v>1330031.8</v>
      </c>
    </row>
    <row r="514" spans="1:91" s="117" customFormat="1" ht="25.95" hidden="1" customHeight="1">
      <c r="A514" s="408"/>
      <c r="C514" s="188">
        <v>12</v>
      </c>
      <c r="D514" s="192">
        <v>3312676.96</v>
      </c>
      <c r="E514" s="192">
        <v>19960.099999999999</v>
      </c>
      <c r="F514" s="192">
        <v>509681.73</v>
      </c>
      <c r="G514" s="192">
        <v>285077.49</v>
      </c>
      <c r="H514" s="192">
        <v>9504.81</v>
      </c>
      <c r="I514" s="192">
        <v>28092.5</v>
      </c>
      <c r="J514" s="192">
        <v>42090.259999999995</v>
      </c>
      <c r="K514" s="192">
        <v>86959.9</v>
      </c>
      <c r="L514" s="192">
        <v>16923.16</v>
      </c>
      <c r="M514" s="192">
        <v>19410.21</v>
      </c>
      <c r="N514" s="192">
        <v>983535.70000000007</v>
      </c>
      <c r="O514" s="192">
        <v>0</v>
      </c>
      <c r="P514" s="192">
        <v>478112.39</v>
      </c>
      <c r="Q514" s="192">
        <v>8554.33</v>
      </c>
      <c r="R514" s="192">
        <v>7603.85</v>
      </c>
      <c r="S514" s="192">
        <v>21689.51</v>
      </c>
      <c r="T514" s="192">
        <v>86285.119999999995</v>
      </c>
      <c r="U514" s="192">
        <v>69991.77</v>
      </c>
      <c r="V514" s="192">
        <v>0</v>
      </c>
      <c r="W514" s="192">
        <v>146942.62</v>
      </c>
      <c r="X514" s="192">
        <v>6323150.4000000004</v>
      </c>
      <c r="Y514" s="192">
        <v>204642.84000000003</v>
      </c>
      <c r="Z514" s="192">
        <v>1410557.7599999998</v>
      </c>
      <c r="AA514" s="192">
        <v>684190.19000000018</v>
      </c>
      <c r="AB514" s="192">
        <v>188717.29</v>
      </c>
      <c r="AC514" s="192">
        <v>235532.06999999998</v>
      </c>
      <c r="AD514" s="192">
        <v>1948082.4600000004</v>
      </c>
      <c r="AE514" s="192">
        <v>137391.29999999999</v>
      </c>
      <c r="AF514" s="192">
        <v>3421.73</v>
      </c>
      <c r="AG514" s="192">
        <v>7677.49</v>
      </c>
      <c r="AH514" s="192">
        <v>114465.59</v>
      </c>
      <c r="AI514" s="192">
        <v>69787</v>
      </c>
      <c r="AJ514" s="192">
        <v>15612.8</v>
      </c>
      <c r="AK514" s="192">
        <v>3426.58</v>
      </c>
      <c r="AL514" s="192">
        <v>2103486.9800000004</v>
      </c>
      <c r="AM514" s="192">
        <v>0</v>
      </c>
      <c r="AN514" s="192">
        <v>950.29</v>
      </c>
      <c r="AO514" s="192">
        <v>28502.66</v>
      </c>
      <c r="AP514" s="192">
        <v>57836.17</v>
      </c>
      <c r="AQ514" s="192">
        <v>10451.18</v>
      </c>
      <c r="AR514" s="192">
        <v>1900.58</v>
      </c>
      <c r="AS514" s="192">
        <v>96800.67</v>
      </c>
      <c r="AT514" s="192">
        <v>5700.73</v>
      </c>
      <c r="AU514" s="192">
        <v>880.87</v>
      </c>
      <c r="AV514" s="192">
        <v>14251.33</v>
      </c>
      <c r="AW514" s="192">
        <v>0</v>
      </c>
      <c r="AX514" s="192">
        <v>950.29</v>
      </c>
      <c r="AY514" s="192">
        <v>950.29</v>
      </c>
      <c r="AZ514" s="192">
        <v>3670.01</v>
      </c>
      <c r="BA514" s="192">
        <v>4750.4400000000005</v>
      </c>
      <c r="BB514" s="192">
        <v>436368.11</v>
      </c>
      <c r="BC514" s="192">
        <v>10030.25</v>
      </c>
      <c r="BD514" s="192">
        <v>2313276.73</v>
      </c>
      <c r="BE514" s="192">
        <v>904143.1399999999</v>
      </c>
      <c r="BF514" s="192">
        <v>986724.90999999992</v>
      </c>
      <c r="BG514" s="192">
        <v>277113.39</v>
      </c>
      <c r="BH514" s="192">
        <v>3045117.86</v>
      </c>
      <c r="BI514" s="192">
        <v>21010.22</v>
      </c>
      <c r="BJ514" s="192">
        <v>50046.95</v>
      </c>
      <c r="BK514" s="192">
        <v>1710.87</v>
      </c>
      <c r="BL514" s="192">
        <v>258.5</v>
      </c>
      <c r="BM514" s="192">
        <v>82031.790000000008</v>
      </c>
      <c r="BN514" s="192">
        <v>18726.310000000001</v>
      </c>
      <c r="BO514" s="192">
        <v>10928.13</v>
      </c>
      <c r="BP514" s="192">
        <v>58667.79</v>
      </c>
      <c r="BQ514" s="192">
        <v>18727.849999999999</v>
      </c>
      <c r="BR514" s="192">
        <v>26850.78</v>
      </c>
      <c r="BS514" s="192">
        <v>2621065.4899999993</v>
      </c>
      <c r="BT514" s="192">
        <v>0</v>
      </c>
      <c r="BU514" s="192">
        <v>12356.25</v>
      </c>
      <c r="BV514" s="192">
        <v>155312.75</v>
      </c>
      <c r="BW514" s="192">
        <v>18059.14</v>
      </c>
      <c r="BX514" s="192">
        <v>15285.8</v>
      </c>
      <c r="BY514" s="192">
        <v>51910.76999999999</v>
      </c>
      <c r="BZ514" s="192">
        <v>3113.97</v>
      </c>
      <c r="CA514" s="192">
        <v>6653.37</v>
      </c>
      <c r="CB514" s="192">
        <v>9200</v>
      </c>
      <c r="CC514" s="192">
        <v>6823</v>
      </c>
      <c r="CD514" s="192">
        <v>152642.31</v>
      </c>
      <c r="CE514" s="192">
        <v>7689.57</v>
      </c>
      <c r="CF514" s="192">
        <v>14257.22</v>
      </c>
      <c r="CG514" s="192">
        <v>3361.79</v>
      </c>
      <c r="CH514" s="192">
        <v>0</v>
      </c>
      <c r="CI514" s="192">
        <v>97645.43</v>
      </c>
      <c r="CJ514" s="192">
        <v>759</v>
      </c>
      <c r="CK514" s="192">
        <v>52361.68</v>
      </c>
      <c r="CL514" s="192">
        <v>0</v>
      </c>
      <c r="CM514" s="192">
        <v>5500.4</v>
      </c>
    </row>
    <row r="515" spans="1:91" s="117" customFormat="1" ht="25.95" hidden="1" customHeight="1">
      <c r="A515" s="408"/>
      <c r="C515" s="188">
        <v>13</v>
      </c>
      <c r="D515" s="191">
        <v>11471031.41</v>
      </c>
      <c r="E515" s="191">
        <v>2027657.18</v>
      </c>
      <c r="F515" s="191">
        <v>1696000</v>
      </c>
      <c r="G515" s="191">
        <v>1960463.4</v>
      </c>
      <c r="H515" s="191">
        <v>2197321.89</v>
      </c>
      <c r="I515" s="191">
        <v>3915945.79</v>
      </c>
      <c r="J515" s="191">
        <v>4446698.8099999996</v>
      </c>
      <c r="K515" s="191">
        <v>2791041.98</v>
      </c>
      <c r="L515" s="191">
        <v>1704500</v>
      </c>
      <c r="M515" s="191">
        <v>3244186.08</v>
      </c>
      <c r="N515" s="191">
        <v>8629489.7599999998</v>
      </c>
      <c r="O515" s="191">
        <v>2717102.54</v>
      </c>
      <c r="P515" s="191">
        <v>9178051.4800000004</v>
      </c>
      <c r="Q515" s="191">
        <v>3061136.16</v>
      </c>
      <c r="R515" s="191">
        <v>3923079.91</v>
      </c>
      <c r="S515" s="191">
        <v>5882099.0700000003</v>
      </c>
      <c r="T515" s="191">
        <v>3162961.02</v>
      </c>
      <c r="U515" s="191">
        <v>3015229.26</v>
      </c>
      <c r="V515" s="191">
        <v>2171635.41</v>
      </c>
      <c r="W515" s="191">
        <v>1184197.98</v>
      </c>
      <c r="X515" s="191">
        <v>16695300</v>
      </c>
      <c r="Y515" s="191">
        <v>1572900</v>
      </c>
      <c r="Z515" s="191">
        <v>4035000</v>
      </c>
      <c r="AA515" s="191">
        <v>3765000</v>
      </c>
      <c r="AB515" s="191">
        <v>802000</v>
      </c>
      <c r="AC515" s="191">
        <v>2787200</v>
      </c>
      <c r="AD515" s="191">
        <v>1429800</v>
      </c>
      <c r="AE515" s="191">
        <v>12162066.890000001</v>
      </c>
      <c r="AF515" s="191">
        <v>1520000</v>
      </c>
      <c r="AG515" s="191">
        <v>1540000</v>
      </c>
      <c r="AH515" s="191">
        <v>3569400</v>
      </c>
      <c r="AI515" s="191">
        <v>1425000</v>
      </c>
      <c r="AJ515" s="191">
        <v>1763000</v>
      </c>
      <c r="AK515" s="191">
        <v>1655400</v>
      </c>
      <c r="AL515" s="191">
        <v>27139290.510000002</v>
      </c>
      <c r="AM515" s="191">
        <v>5410000</v>
      </c>
      <c r="AN515" s="191">
        <v>1530000</v>
      </c>
      <c r="AO515" s="191">
        <v>7725778.4100000001</v>
      </c>
      <c r="AP515" s="191">
        <v>10685734.800000001</v>
      </c>
      <c r="AQ515" s="191">
        <v>3654239.42</v>
      </c>
      <c r="AR515" s="191">
        <v>437703.42</v>
      </c>
      <c r="AS515" s="191">
        <v>9134855.8599999994</v>
      </c>
      <c r="AT515" s="191">
        <v>1858748.45</v>
      </c>
      <c r="AU515" s="191">
        <v>4900162.78</v>
      </c>
      <c r="AV515" s="191">
        <v>4981249.58</v>
      </c>
      <c r="AW515" s="191">
        <v>4152060.51</v>
      </c>
      <c r="AX515" s="191">
        <v>1298441.3899999999</v>
      </c>
      <c r="AY515" s="191">
        <v>2675821.4700000002</v>
      </c>
      <c r="AZ515" s="191">
        <v>2256756.12</v>
      </c>
      <c r="BA515" s="191">
        <v>3024924.88</v>
      </c>
      <c r="BB515" s="191">
        <v>7250177.7599999998</v>
      </c>
      <c r="BC515" s="191">
        <v>2146293.9900000002</v>
      </c>
      <c r="BD515" s="191">
        <v>11600712.15</v>
      </c>
      <c r="BE515" s="191">
        <v>12223436.289999999</v>
      </c>
      <c r="BF515" s="191">
        <v>3379112.04</v>
      </c>
      <c r="BG515" s="191">
        <v>1563344.81</v>
      </c>
      <c r="BH515" s="191">
        <v>7340000</v>
      </c>
      <c r="BI515" s="191">
        <v>1456406.46</v>
      </c>
      <c r="BJ515" s="191">
        <v>1042703.82</v>
      </c>
      <c r="BK515" s="191">
        <v>500000</v>
      </c>
      <c r="BL515" s="191">
        <v>844168.6</v>
      </c>
      <c r="BM515" s="191">
        <v>8635167.2699999996</v>
      </c>
      <c r="BN515" s="191">
        <v>2831417.11</v>
      </c>
      <c r="BO515" s="191">
        <v>2126565.61</v>
      </c>
      <c r="BP515" s="191">
        <v>10729818.01</v>
      </c>
      <c r="BQ515" s="191">
        <v>3221733.76</v>
      </c>
      <c r="BR515" s="191">
        <v>1343180.63</v>
      </c>
      <c r="BS515" s="191">
        <v>48014786.75</v>
      </c>
      <c r="BT515" s="191">
        <v>3200660.96</v>
      </c>
      <c r="BU515" s="191">
        <v>2650974.29</v>
      </c>
      <c r="BV515" s="191">
        <v>13375380.24</v>
      </c>
      <c r="BW515" s="191">
        <v>92400</v>
      </c>
      <c r="BX515" s="191">
        <v>1737231.77</v>
      </c>
      <c r="BY515" s="191">
        <v>10968890.93</v>
      </c>
      <c r="BZ515" s="191">
        <v>1041632</v>
      </c>
      <c r="CA515" s="191">
        <v>2076454.64</v>
      </c>
      <c r="CB515" s="191">
        <v>1461000</v>
      </c>
      <c r="CC515" s="191">
        <v>0</v>
      </c>
      <c r="CD515" s="191">
        <v>8908650</v>
      </c>
      <c r="CE515" s="191">
        <v>2578776.8199999998</v>
      </c>
      <c r="CF515" s="191">
        <v>8499925.1600000001</v>
      </c>
      <c r="CG515" s="191">
        <v>649036.67000000004</v>
      </c>
      <c r="CH515" s="191">
        <v>886660.42</v>
      </c>
      <c r="CI515" s="191">
        <v>658435.38</v>
      </c>
      <c r="CJ515" s="191">
        <v>787885.12</v>
      </c>
      <c r="CK515" s="191">
        <v>9158527.6699999999</v>
      </c>
      <c r="CL515" s="191">
        <v>1426990.35</v>
      </c>
      <c r="CM515" s="191">
        <v>1437720.26</v>
      </c>
    </row>
    <row r="516" spans="1:91" s="117" customFormat="1" ht="25.95" hidden="1" customHeight="1">
      <c r="A516" s="408"/>
      <c r="C516" s="188">
        <v>14</v>
      </c>
      <c r="D516" s="192">
        <v>2025864.96</v>
      </c>
      <c r="E516" s="192">
        <v>3189291.79</v>
      </c>
      <c r="F516" s="192">
        <v>3241475.61</v>
      </c>
      <c r="G516" s="192">
        <v>1015663.91</v>
      </c>
      <c r="H516" s="192">
        <v>1715302.33</v>
      </c>
      <c r="I516" s="192">
        <v>6962602.71</v>
      </c>
      <c r="J516" s="192">
        <v>6428216.2999999998</v>
      </c>
      <c r="K516" s="192">
        <v>4947946.5</v>
      </c>
      <c r="L516" s="192">
        <v>2240327.14</v>
      </c>
      <c r="M516" s="192">
        <v>5687571.7400000002</v>
      </c>
      <c r="N516" s="192">
        <v>10084553.5</v>
      </c>
      <c r="O516" s="192">
        <v>2584769.71</v>
      </c>
      <c r="P516" s="192">
        <v>2582394.5699999998</v>
      </c>
      <c r="Q516" s="192">
        <v>2640388</v>
      </c>
      <c r="R516" s="192">
        <v>9321765.9800000004</v>
      </c>
      <c r="S516" s="192">
        <v>4145565.6</v>
      </c>
      <c r="T516" s="192">
        <v>2016848</v>
      </c>
      <c r="U516" s="192">
        <v>120834</v>
      </c>
      <c r="V516" s="192">
        <v>7588239</v>
      </c>
      <c r="W516" s="192">
        <v>2761366.6</v>
      </c>
      <c r="X516" s="192">
        <v>14789853</v>
      </c>
      <c r="Y516" s="192">
        <v>2323592.46</v>
      </c>
      <c r="Z516" s="192">
        <v>2529500</v>
      </c>
      <c r="AA516" s="192">
        <v>2158066.75</v>
      </c>
      <c r="AB516" s="192">
        <v>3482280</v>
      </c>
      <c r="AC516" s="192">
        <v>3090181.96</v>
      </c>
      <c r="AD516" s="192">
        <v>2000000</v>
      </c>
      <c r="AE516" s="192">
        <v>13485265.970000001</v>
      </c>
      <c r="AF516" s="192">
        <v>184500</v>
      </c>
      <c r="AG516" s="192">
        <v>184500</v>
      </c>
      <c r="AH516" s="192">
        <v>0</v>
      </c>
      <c r="AI516" s="192">
        <v>2961411.01</v>
      </c>
      <c r="AJ516" s="192">
        <v>250000</v>
      </c>
      <c r="AK516" s="192">
        <v>2361122</v>
      </c>
      <c r="AL516" s="192">
        <v>11137945.26</v>
      </c>
      <c r="AM516" s="192">
        <v>5905618.1500000004</v>
      </c>
      <c r="AN516" s="192">
        <v>1869682.01</v>
      </c>
      <c r="AO516" s="192">
        <v>4618847.5199999996</v>
      </c>
      <c r="AP516" s="192">
        <v>3927709.7</v>
      </c>
      <c r="AQ516" s="192">
        <v>2536924.0299999998</v>
      </c>
      <c r="AR516" s="192">
        <v>2842832.77</v>
      </c>
      <c r="AS516" s="192">
        <v>3779993.83</v>
      </c>
      <c r="AT516" s="192">
        <v>2029108.23</v>
      </c>
      <c r="AU516" s="192">
        <v>5481784.3399999999</v>
      </c>
      <c r="AV516" s="192">
        <v>4287051.18</v>
      </c>
      <c r="AW516" s="192">
        <v>2110843.15</v>
      </c>
      <c r="AX516" s="192">
        <v>1236273.81</v>
      </c>
      <c r="AY516" s="192">
        <v>1706953.1</v>
      </c>
      <c r="AZ516" s="192">
        <v>2112134.59</v>
      </c>
      <c r="BA516" s="192">
        <v>1638883.45</v>
      </c>
      <c r="BB516" s="192">
        <v>5369190.2599999998</v>
      </c>
      <c r="BC516" s="192">
        <v>2614726.81</v>
      </c>
      <c r="BD516" s="192">
        <v>4614500</v>
      </c>
      <c r="BE516" s="192">
        <v>6195989.6699999999</v>
      </c>
      <c r="BF516" s="192">
        <v>4064920</v>
      </c>
      <c r="BG516" s="192">
        <v>2755000</v>
      </c>
      <c r="BH516" s="192">
        <v>3135000</v>
      </c>
      <c r="BI516" s="192">
        <v>2984500</v>
      </c>
      <c r="BJ516" s="192">
        <v>3201250</v>
      </c>
      <c r="BK516" s="192">
        <v>2000000</v>
      </c>
      <c r="BL516" s="192">
        <v>2000000</v>
      </c>
      <c r="BM516" s="192">
        <v>3782330</v>
      </c>
      <c r="BN516" s="192">
        <v>4666827.09</v>
      </c>
      <c r="BO516" s="192">
        <v>3845896.78</v>
      </c>
      <c r="BP516" s="192">
        <v>6134889.4000000004</v>
      </c>
      <c r="BQ516" s="192">
        <v>5136805.07</v>
      </c>
      <c r="BR516" s="192">
        <v>3483167.03</v>
      </c>
      <c r="BS516" s="192">
        <v>6529500</v>
      </c>
      <c r="BT516" s="192">
        <v>4033121.75</v>
      </c>
      <c r="BU516" s="192">
        <v>2800548.92</v>
      </c>
      <c r="BV516" s="192">
        <v>5699311.3600000003</v>
      </c>
      <c r="BW516" s="192">
        <v>2078382.32</v>
      </c>
      <c r="BX516" s="192">
        <v>10926360.35</v>
      </c>
      <c r="BY516" s="192">
        <v>8758878.8000000007</v>
      </c>
      <c r="BZ516" s="192">
        <v>1357080.73</v>
      </c>
      <c r="CA516" s="192">
        <v>1825300.78</v>
      </c>
      <c r="CB516" s="192">
        <v>3056716.96</v>
      </c>
      <c r="CC516" s="192">
        <v>2607928.5499999998</v>
      </c>
      <c r="CD516" s="192">
        <v>9323192.4600000009</v>
      </c>
      <c r="CE516" s="192">
        <v>2998431.71</v>
      </c>
      <c r="CF516" s="192">
        <v>10065646.18</v>
      </c>
      <c r="CG516" s="192">
        <v>1494304.45</v>
      </c>
      <c r="CH516" s="192">
        <v>1208642.8700000001</v>
      </c>
      <c r="CI516" s="192">
        <v>3859972.44</v>
      </c>
      <c r="CJ516" s="192">
        <v>1179187.79</v>
      </c>
      <c r="CK516" s="192">
        <v>8922193.2200000007</v>
      </c>
      <c r="CL516" s="192">
        <v>1177660.82</v>
      </c>
      <c r="CM516" s="192">
        <v>0</v>
      </c>
    </row>
    <row r="517" spans="1:91" s="117" customFormat="1" ht="25.95" hidden="1" customHeight="1">
      <c r="A517" s="408"/>
      <c r="C517" s="188">
        <v>15</v>
      </c>
      <c r="D517" s="191">
        <v>26790581</v>
      </c>
      <c r="E517" s="191">
        <v>14500</v>
      </c>
      <c r="F517" s="191">
        <v>38920</v>
      </c>
      <c r="G517" s="191">
        <v>2960</v>
      </c>
      <c r="H517" s="191">
        <v>358303</v>
      </c>
      <c r="I517" s="191">
        <v>223604.75</v>
      </c>
      <c r="J517" s="191">
        <v>0</v>
      </c>
      <c r="K517" s="191">
        <v>379042.1</v>
      </c>
      <c r="L517" s="191">
        <v>63684.5</v>
      </c>
      <c r="M517" s="191">
        <v>83847</v>
      </c>
      <c r="N517" s="191">
        <v>181200</v>
      </c>
      <c r="O517" s="191">
        <v>0</v>
      </c>
      <c r="P517" s="191">
        <v>2413982.4500000002</v>
      </c>
      <c r="Q517" s="191">
        <v>77610</v>
      </c>
      <c r="R517" s="191">
        <v>159450</v>
      </c>
      <c r="S517" s="191">
        <v>108781</v>
      </c>
      <c r="T517" s="191">
        <v>74850</v>
      </c>
      <c r="U517" s="191">
        <v>85982</v>
      </c>
      <c r="V517" s="191">
        <v>107330</v>
      </c>
      <c r="W517" s="191">
        <v>54870</v>
      </c>
      <c r="X517" s="191">
        <v>12936445.5</v>
      </c>
      <c r="Y517" s="191">
        <v>129380</v>
      </c>
      <c r="Z517" s="191">
        <v>82020</v>
      </c>
      <c r="AA517" s="191">
        <v>61197</v>
      </c>
      <c r="AB517" s="191">
        <v>0</v>
      </c>
      <c r="AC517" s="191">
        <v>50840</v>
      </c>
      <c r="AD517" s="191">
        <v>32721</v>
      </c>
      <c r="AE517" s="191">
        <v>237813</v>
      </c>
      <c r="AF517" s="191">
        <v>42428</v>
      </c>
      <c r="AG517" s="191">
        <v>50200</v>
      </c>
      <c r="AH517" s="191">
        <v>54289.48</v>
      </c>
      <c r="AI517" s="191">
        <v>146605</v>
      </c>
      <c r="AJ517" s="191">
        <v>53450</v>
      </c>
      <c r="AK517" s="191">
        <v>69520</v>
      </c>
      <c r="AL517" s="191">
        <v>19985176</v>
      </c>
      <c r="AM517" s="191">
        <v>125980</v>
      </c>
      <c r="AN517" s="191">
        <v>53360</v>
      </c>
      <c r="AO517" s="191">
        <v>23008897</v>
      </c>
      <c r="AP517" s="191">
        <v>228170</v>
      </c>
      <c r="AQ517" s="191">
        <v>52930</v>
      </c>
      <c r="AR517" s="191">
        <v>31200</v>
      </c>
      <c r="AS517" s="191">
        <v>305340</v>
      </c>
      <c r="AT517" s="191">
        <v>0</v>
      </c>
      <c r="AU517" s="191">
        <v>7975</v>
      </c>
      <c r="AV517" s="191">
        <v>95925</v>
      </c>
      <c r="AW517" s="191">
        <v>42020</v>
      </c>
      <c r="AX517" s="191">
        <v>56145</v>
      </c>
      <c r="AY517" s="191">
        <v>108250</v>
      </c>
      <c r="AZ517" s="191">
        <v>4250</v>
      </c>
      <c r="BA517" s="191">
        <v>6567.75</v>
      </c>
      <c r="BB517" s="191">
        <v>1135420</v>
      </c>
      <c r="BC517" s="191">
        <v>86730</v>
      </c>
      <c r="BD517" s="191">
        <v>5786408</v>
      </c>
      <c r="BE517" s="191">
        <v>1656452.15</v>
      </c>
      <c r="BF517" s="191">
        <v>126000</v>
      </c>
      <c r="BG517" s="191">
        <v>145241.5</v>
      </c>
      <c r="BH517" s="191">
        <v>2086172.5</v>
      </c>
      <c r="BI517" s="191">
        <v>76680</v>
      </c>
      <c r="BJ517" s="191">
        <v>89050</v>
      </c>
      <c r="BK517" s="191">
        <v>218364</v>
      </c>
      <c r="BL517" s="191">
        <v>58280</v>
      </c>
      <c r="BM517" s="191">
        <v>7755273.1699999999</v>
      </c>
      <c r="BN517" s="191">
        <v>89285</v>
      </c>
      <c r="BO517" s="191">
        <v>94273.5</v>
      </c>
      <c r="BP517" s="191">
        <v>102609</v>
      </c>
      <c r="BQ517" s="191">
        <v>129110</v>
      </c>
      <c r="BR517" s="191">
        <v>33870</v>
      </c>
      <c r="BS517" s="191">
        <v>7507098.5800000001</v>
      </c>
      <c r="BT517" s="191">
        <v>91340</v>
      </c>
      <c r="BU517" s="191">
        <v>0</v>
      </c>
      <c r="BV517" s="191">
        <v>1162275</v>
      </c>
      <c r="BW517" s="191">
        <v>2156870</v>
      </c>
      <c r="BX517" s="191">
        <v>70300</v>
      </c>
      <c r="BY517" s="191">
        <v>624057</v>
      </c>
      <c r="BZ517" s="191">
        <v>18870</v>
      </c>
      <c r="CA517" s="191">
        <v>0</v>
      </c>
      <c r="CB517" s="191">
        <v>0</v>
      </c>
      <c r="CC517" s="191">
        <v>17000</v>
      </c>
      <c r="CD517" s="191">
        <v>65130</v>
      </c>
      <c r="CE517" s="191">
        <v>307725</v>
      </c>
      <c r="CF517" s="191">
        <v>292438.17000000004</v>
      </c>
      <c r="CG517" s="191">
        <v>0</v>
      </c>
      <c r="CH517" s="191">
        <v>44740</v>
      </c>
      <c r="CI517" s="191">
        <v>0</v>
      </c>
      <c r="CJ517" s="191">
        <v>0</v>
      </c>
      <c r="CK517" s="191">
        <v>135360</v>
      </c>
      <c r="CL517" s="191">
        <v>0</v>
      </c>
      <c r="CM517" s="191">
        <v>0</v>
      </c>
    </row>
    <row r="518" spans="1:91" s="117" customFormat="1" ht="25.95" hidden="1" customHeight="1">
      <c r="A518" s="408"/>
      <c r="C518" s="189">
        <v>16</v>
      </c>
      <c r="D518" s="192">
        <v>314064233.52999997</v>
      </c>
      <c r="E518" s="192">
        <v>38987612.460000001</v>
      </c>
      <c r="F518" s="192">
        <v>40473258.560000002</v>
      </c>
      <c r="G518" s="192">
        <v>46209608.810000002</v>
      </c>
      <c r="H518" s="192">
        <v>35919270.740000002</v>
      </c>
      <c r="I518" s="192">
        <v>49242520.090000004</v>
      </c>
      <c r="J518" s="192">
        <v>64965146.780000001</v>
      </c>
      <c r="K518" s="192">
        <v>65903645.969999999</v>
      </c>
      <c r="L518" s="192">
        <v>43205299.189999998</v>
      </c>
      <c r="M518" s="192">
        <v>43485109.840000004</v>
      </c>
      <c r="N518" s="192">
        <v>88985389.890000001</v>
      </c>
      <c r="O518" s="192">
        <v>16292172.859999999</v>
      </c>
      <c r="P518" s="192">
        <v>160892497.83000001</v>
      </c>
      <c r="Q518" s="192">
        <v>40239074.329999998</v>
      </c>
      <c r="R518" s="192">
        <v>41064115</v>
      </c>
      <c r="S518" s="192">
        <v>67933400.75</v>
      </c>
      <c r="T518" s="192">
        <v>40977492.32</v>
      </c>
      <c r="U518" s="192">
        <v>38181493.109999999</v>
      </c>
      <c r="V518" s="192">
        <v>39546060.25</v>
      </c>
      <c r="W518" s="192">
        <v>25526770.66</v>
      </c>
      <c r="X518" s="192">
        <v>368802532.93000001</v>
      </c>
      <c r="Y518" s="192">
        <v>28826526.850000001</v>
      </c>
      <c r="Z518" s="192">
        <v>43466532.530000001</v>
      </c>
      <c r="AA518" s="192">
        <v>36494412.049999997</v>
      </c>
      <c r="AB518" s="192">
        <v>25854334.52</v>
      </c>
      <c r="AC518" s="192">
        <v>30554218.989999998</v>
      </c>
      <c r="AD518" s="192">
        <v>36115550.859999999</v>
      </c>
      <c r="AE518" s="192">
        <v>100147311.20999999</v>
      </c>
      <c r="AF518" s="192">
        <v>37129148.5</v>
      </c>
      <c r="AG518" s="192">
        <v>31497417.420000002</v>
      </c>
      <c r="AH518" s="192">
        <v>36648490.100000001</v>
      </c>
      <c r="AI518" s="192">
        <v>64334095.210000001</v>
      </c>
      <c r="AJ518" s="192">
        <v>32999525.699999999</v>
      </c>
      <c r="AK518" s="192">
        <v>25508569.34</v>
      </c>
      <c r="AL518" s="192">
        <v>578779753.22000003</v>
      </c>
      <c r="AM518" s="192">
        <v>40833866.359999999</v>
      </c>
      <c r="AN518" s="192">
        <v>34000905.380000003</v>
      </c>
      <c r="AO518" s="192">
        <v>69196193.969999999</v>
      </c>
      <c r="AP518" s="192">
        <v>65743064.210000001</v>
      </c>
      <c r="AQ518" s="192">
        <v>41851552.439999998</v>
      </c>
      <c r="AR518" s="192">
        <v>21515360.27</v>
      </c>
      <c r="AS518" s="192">
        <v>120990627.04000001</v>
      </c>
      <c r="AT518" s="192">
        <v>40673874.700000003</v>
      </c>
      <c r="AU518" s="192">
        <v>56133974.359999999</v>
      </c>
      <c r="AV518" s="192">
        <v>74672686.290000007</v>
      </c>
      <c r="AW518" s="192">
        <v>39310464.060000002</v>
      </c>
      <c r="AX518" s="192">
        <v>28513172.890000001</v>
      </c>
      <c r="AY518" s="192">
        <v>48577923.350000001</v>
      </c>
      <c r="AZ518" s="192">
        <v>38048634.719999999</v>
      </c>
      <c r="BA518" s="192">
        <v>31633609.190000001</v>
      </c>
      <c r="BB518" s="192">
        <v>168495423.41</v>
      </c>
      <c r="BC518" s="192">
        <v>31824821.41</v>
      </c>
      <c r="BD518" s="192">
        <v>330217819.61000001</v>
      </c>
      <c r="BE518" s="192">
        <v>92160059.909999996</v>
      </c>
      <c r="BF518" s="192">
        <v>36564552.719999999</v>
      </c>
      <c r="BG518" s="192">
        <v>35968263.310000002</v>
      </c>
      <c r="BH518" s="192">
        <v>175667936.65000001</v>
      </c>
      <c r="BI518" s="192">
        <v>28715402.07</v>
      </c>
      <c r="BJ518" s="192">
        <v>17808288.629999999</v>
      </c>
      <c r="BK518" s="192">
        <v>22303006.879999999</v>
      </c>
      <c r="BL518" s="192">
        <v>20226654.82</v>
      </c>
      <c r="BM518" s="192">
        <v>251543897.61000001</v>
      </c>
      <c r="BN518" s="192">
        <v>61337427.979999997</v>
      </c>
      <c r="BO518" s="192">
        <v>48477283.530000001</v>
      </c>
      <c r="BP518" s="192">
        <v>67942770.810000002</v>
      </c>
      <c r="BQ518" s="192">
        <v>46630178.689999998</v>
      </c>
      <c r="BR518" s="192">
        <v>32503200.43</v>
      </c>
      <c r="BS518" s="192">
        <v>879965034.65999997</v>
      </c>
      <c r="BT518" s="192">
        <v>49958138.170000002</v>
      </c>
      <c r="BU518" s="192">
        <v>50720819.079999998</v>
      </c>
      <c r="BV518" s="192">
        <v>163458056.47</v>
      </c>
      <c r="BW518" s="192">
        <v>15089893.560000001</v>
      </c>
      <c r="BX518" s="192">
        <v>44194551.840000004</v>
      </c>
      <c r="BY518" s="192">
        <v>94584002.450000003</v>
      </c>
      <c r="BZ518" s="192">
        <v>31197978.829999998</v>
      </c>
      <c r="CA518" s="192">
        <v>31910434.989999998</v>
      </c>
      <c r="CB518" s="192">
        <v>42815654.899999999</v>
      </c>
      <c r="CC518" s="192">
        <v>48968067.060000002</v>
      </c>
      <c r="CD518" s="192">
        <v>91972610.799999997</v>
      </c>
      <c r="CE518" s="192">
        <v>51445323.450000003</v>
      </c>
      <c r="CF518" s="192">
        <v>73020949.400000006</v>
      </c>
      <c r="CG518" s="192">
        <v>25367522.25</v>
      </c>
      <c r="CH518" s="192">
        <v>30030114.510000002</v>
      </c>
      <c r="CI518" s="192">
        <v>24723957.390000001</v>
      </c>
      <c r="CJ518" s="192">
        <v>30424242.899999999</v>
      </c>
      <c r="CK518" s="192">
        <v>84710860.870000005</v>
      </c>
      <c r="CL518" s="192">
        <v>20457574.16</v>
      </c>
      <c r="CM518" s="192">
        <v>17429101.77</v>
      </c>
    </row>
    <row r="519" spans="1:91" s="117" customFormat="1" ht="25.95" hidden="1" customHeight="1">
      <c r="A519" s="408"/>
      <c r="C519" s="190">
        <v>17</v>
      </c>
      <c r="D519" s="191">
        <v>40108168.730000004</v>
      </c>
      <c r="E519" s="191">
        <v>1551162.49</v>
      </c>
      <c r="F519" s="191">
        <v>1737255.9300000002</v>
      </c>
      <c r="G519" s="191">
        <v>2148610.6</v>
      </c>
      <c r="H519" s="191">
        <v>1557677.5299999998</v>
      </c>
      <c r="I519" s="191">
        <v>2109293.64</v>
      </c>
      <c r="J519" s="191">
        <v>2830142.14</v>
      </c>
      <c r="K519" s="191">
        <v>2851708.63</v>
      </c>
      <c r="L519" s="191">
        <v>1799001.64</v>
      </c>
      <c r="M519" s="191">
        <v>1911610.4</v>
      </c>
      <c r="N519" s="191">
        <v>5789346.2199999997</v>
      </c>
      <c r="O519" s="191">
        <v>698892.93</v>
      </c>
      <c r="P519" s="191">
        <v>189300958.13999999</v>
      </c>
      <c r="Q519" s="191">
        <v>1676065.03</v>
      </c>
      <c r="R519" s="191">
        <v>1657246.14</v>
      </c>
      <c r="S519" s="191">
        <v>2972436.9099999997</v>
      </c>
      <c r="T519" s="191">
        <v>1780923.26</v>
      </c>
      <c r="U519" s="191">
        <v>1536354.18</v>
      </c>
      <c r="V519" s="191">
        <v>1549749.8</v>
      </c>
      <c r="W519" s="191">
        <v>963139.37</v>
      </c>
      <c r="X519" s="191">
        <v>88859675.129999995</v>
      </c>
      <c r="Y519" s="191">
        <v>1196331.42</v>
      </c>
      <c r="Z519" s="191">
        <v>1843555.28</v>
      </c>
      <c r="AA519" s="191">
        <v>1583966.36</v>
      </c>
      <c r="AB519" s="191">
        <v>1006640.72</v>
      </c>
      <c r="AC519" s="191">
        <v>1021904.89</v>
      </c>
      <c r="AD519" s="191">
        <v>1293211.18</v>
      </c>
      <c r="AE519" s="191">
        <v>3774779.9800000004</v>
      </c>
      <c r="AF519" s="191">
        <v>1391660.49</v>
      </c>
      <c r="AG519" s="191">
        <v>1290831.3</v>
      </c>
      <c r="AH519" s="191">
        <v>1623336.82</v>
      </c>
      <c r="AI519" s="191">
        <v>2729149.79</v>
      </c>
      <c r="AJ519" s="191">
        <v>1269910.26</v>
      </c>
      <c r="AK519" s="191">
        <v>926476.78</v>
      </c>
      <c r="AL519" s="191">
        <v>219461236.42000002</v>
      </c>
      <c r="AM519" s="191">
        <v>1872220.27</v>
      </c>
      <c r="AN519" s="191">
        <v>1516128.11</v>
      </c>
      <c r="AO519" s="191">
        <v>2747831.55</v>
      </c>
      <c r="AP519" s="191">
        <v>2755926.79</v>
      </c>
      <c r="AQ519" s="191">
        <v>1799594.51</v>
      </c>
      <c r="AR519" s="191">
        <v>925703.58</v>
      </c>
      <c r="AS519" s="191">
        <v>31876888.629999995</v>
      </c>
      <c r="AT519" s="191">
        <v>1679609.23</v>
      </c>
      <c r="AU519" s="191">
        <v>2365958.9499999997</v>
      </c>
      <c r="AV519" s="191">
        <v>3286446.18</v>
      </c>
      <c r="AW519" s="191">
        <v>1507773.16</v>
      </c>
      <c r="AX519" s="191">
        <v>1087734.3899999999</v>
      </c>
      <c r="AY519" s="191">
        <v>2367774.0100000002</v>
      </c>
      <c r="AZ519" s="191">
        <v>1559377.71</v>
      </c>
      <c r="BA519" s="191">
        <v>1459020.99</v>
      </c>
      <c r="BB519" s="191">
        <v>29688779.490000002</v>
      </c>
      <c r="BC519" s="191">
        <v>1502681.8499999999</v>
      </c>
      <c r="BD519" s="191">
        <v>157015259.97000003</v>
      </c>
      <c r="BE519" s="191">
        <v>4086873.51</v>
      </c>
      <c r="BF519" s="191">
        <v>1416995.8900000001</v>
      </c>
      <c r="BG519" s="191">
        <v>1539086.59</v>
      </c>
      <c r="BH519" s="191">
        <v>63635702.449999996</v>
      </c>
      <c r="BI519" s="191">
        <v>1202949.3800000001</v>
      </c>
      <c r="BJ519" s="191">
        <v>742884.36</v>
      </c>
      <c r="BK519" s="191">
        <v>1011999.26</v>
      </c>
      <c r="BL519" s="191">
        <v>868527.35</v>
      </c>
      <c r="BM519" s="191">
        <v>52483858.559999995</v>
      </c>
      <c r="BN519" s="191">
        <v>2716155.67</v>
      </c>
      <c r="BO519" s="191">
        <v>2068197.3699999999</v>
      </c>
      <c r="BP519" s="191">
        <v>3082223.03</v>
      </c>
      <c r="BQ519" s="191">
        <v>1947004.83</v>
      </c>
      <c r="BR519" s="191">
        <v>1474040.03</v>
      </c>
      <c r="BS519" s="191">
        <v>166895158.96000001</v>
      </c>
      <c r="BT519" s="191">
        <v>2246033.71</v>
      </c>
      <c r="BU519" s="191">
        <v>2312900.4</v>
      </c>
      <c r="BV519" s="191">
        <v>29077106.619999997</v>
      </c>
      <c r="BW519" s="191">
        <v>832015.21000000008</v>
      </c>
      <c r="BX519" s="191">
        <v>1910522.71</v>
      </c>
      <c r="BY519" s="191">
        <v>4173133.09</v>
      </c>
      <c r="BZ519" s="191">
        <v>1421067.32</v>
      </c>
      <c r="CA519" s="191">
        <v>1414850.26</v>
      </c>
      <c r="CB519" s="191">
        <v>4786079.21</v>
      </c>
      <c r="CC519" s="191">
        <v>2306425.19</v>
      </c>
      <c r="CD519" s="191">
        <v>3967311.25</v>
      </c>
      <c r="CE519" s="191">
        <v>2225839.6500000004</v>
      </c>
      <c r="CF519" s="191">
        <v>3088539.92</v>
      </c>
      <c r="CG519" s="191">
        <v>1036776.78</v>
      </c>
      <c r="CH519" s="191">
        <v>1143473.97</v>
      </c>
      <c r="CI519" s="191">
        <v>1033979.17</v>
      </c>
      <c r="CJ519" s="191">
        <v>1260918.0999999999</v>
      </c>
      <c r="CK519" s="191">
        <v>12492547.459999999</v>
      </c>
      <c r="CL519" s="191">
        <v>865287.89999999991</v>
      </c>
      <c r="CM519" s="191">
        <v>737162.60000000009</v>
      </c>
    </row>
    <row r="520" spans="1:91" s="117" customFormat="1" ht="25.95" hidden="1" customHeight="1">
      <c r="A520" s="408"/>
      <c r="C520" s="188">
        <v>18</v>
      </c>
      <c r="D520" s="192">
        <v>558354649.77999997</v>
      </c>
      <c r="E520" s="192">
        <v>0</v>
      </c>
      <c r="F520" s="192">
        <v>0</v>
      </c>
      <c r="G520" s="192">
        <v>0</v>
      </c>
      <c r="H520" s="192">
        <v>0</v>
      </c>
      <c r="I520" s="192">
        <v>0</v>
      </c>
      <c r="J520" s="192">
        <v>0</v>
      </c>
      <c r="K520" s="192">
        <v>0</v>
      </c>
      <c r="L520" s="192">
        <v>0</v>
      </c>
      <c r="M520" s="192">
        <v>0</v>
      </c>
      <c r="N520" s="192">
        <v>0</v>
      </c>
      <c r="O520" s="192">
        <v>0</v>
      </c>
      <c r="P520" s="192">
        <v>0</v>
      </c>
      <c r="Q520" s="192">
        <v>0</v>
      </c>
      <c r="R520" s="192">
        <v>0</v>
      </c>
      <c r="S520" s="192">
        <v>0</v>
      </c>
      <c r="T520" s="192">
        <v>0</v>
      </c>
      <c r="U520" s="192">
        <v>0</v>
      </c>
      <c r="V520" s="192">
        <v>0</v>
      </c>
      <c r="W520" s="192">
        <v>0</v>
      </c>
      <c r="X520" s="192">
        <v>0</v>
      </c>
      <c r="Y520" s="192">
        <v>0</v>
      </c>
      <c r="Z520" s="192">
        <v>0</v>
      </c>
      <c r="AA520" s="192">
        <v>0</v>
      </c>
      <c r="AB520" s="192">
        <v>0</v>
      </c>
      <c r="AC520" s="192">
        <v>0</v>
      </c>
      <c r="AD520" s="192">
        <v>0</v>
      </c>
      <c r="AE520" s="192">
        <v>0</v>
      </c>
      <c r="AF520" s="192">
        <v>0</v>
      </c>
      <c r="AG520" s="192">
        <v>0</v>
      </c>
      <c r="AH520" s="192">
        <v>0</v>
      </c>
      <c r="AI520" s="192">
        <v>0</v>
      </c>
      <c r="AJ520" s="192">
        <v>0</v>
      </c>
      <c r="AK520" s="192">
        <v>0</v>
      </c>
      <c r="AL520" s="192">
        <v>50345801.799999997</v>
      </c>
      <c r="AM520" s="192">
        <v>0</v>
      </c>
      <c r="AN520" s="192">
        <v>0</v>
      </c>
      <c r="AO520" s="192">
        <v>0</v>
      </c>
      <c r="AP520" s="192">
        <v>0</v>
      </c>
      <c r="AQ520" s="192">
        <v>0</v>
      </c>
      <c r="AR520" s="192">
        <v>0</v>
      </c>
      <c r="AS520" s="192">
        <v>5301155</v>
      </c>
      <c r="AT520" s="192">
        <v>0</v>
      </c>
      <c r="AU520" s="192">
        <v>0</v>
      </c>
      <c r="AV520" s="192">
        <v>0</v>
      </c>
      <c r="AW520" s="192">
        <v>0</v>
      </c>
      <c r="AX520" s="192">
        <v>0</v>
      </c>
      <c r="AY520" s="192">
        <v>0</v>
      </c>
      <c r="AZ520" s="192">
        <v>0</v>
      </c>
      <c r="BA520" s="192">
        <v>0</v>
      </c>
      <c r="BB520" s="192">
        <v>0</v>
      </c>
      <c r="BC520" s="192">
        <v>0</v>
      </c>
      <c r="BD520" s="192">
        <v>0</v>
      </c>
      <c r="BE520" s="192">
        <v>0</v>
      </c>
      <c r="BF520" s="192">
        <v>0</v>
      </c>
      <c r="BG520" s="192">
        <v>0</v>
      </c>
      <c r="BH520" s="192">
        <v>0</v>
      </c>
      <c r="BI520" s="192">
        <v>0</v>
      </c>
      <c r="BJ520" s="192">
        <v>0</v>
      </c>
      <c r="BK520" s="192">
        <v>0</v>
      </c>
      <c r="BL520" s="192">
        <v>0</v>
      </c>
      <c r="BM520" s="192">
        <v>452603597.86000001</v>
      </c>
      <c r="BN520" s="192">
        <v>0</v>
      </c>
      <c r="BO520" s="192">
        <v>0</v>
      </c>
      <c r="BP520" s="192">
        <v>0</v>
      </c>
      <c r="BQ520" s="192">
        <v>0</v>
      </c>
      <c r="BR520" s="192">
        <v>0</v>
      </c>
      <c r="BS520" s="192">
        <v>12143896</v>
      </c>
      <c r="BT520" s="192">
        <v>0</v>
      </c>
      <c r="BU520" s="192">
        <v>0</v>
      </c>
      <c r="BV520" s="192">
        <v>0</v>
      </c>
      <c r="BW520" s="192">
        <v>0</v>
      </c>
      <c r="BX520" s="192">
        <v>0</v>
      </c>
      <c r="BY520" s="192">
        <v>0</v>
      </c>
      <c r="BZ520" s="192">
        <v>0</v>
      </c>
      <c r="CA520" s="192">
        <v>0</v>
      </c>
      <c r="CB520" s="192">
        <v>0</v>
      </c>
      <c r="CC520" s="192">
        <v>0</v>
      </c>
      <c r="CD520" s="192">
        <v>0</v>
      </c>
      <c r="CE520" s="192">
        <v>0</v>
      </c>
      <c r="CF520" s="192">
        <v>0</v>
      </c>
      <c r="CG520" s="192">
        <v>0</v>
      </c>
      <c r="CH520" s="192">
        <v>0</v>
      </c>
      <c r="CI520" s="192">
        <v>0</v>
      </c>
      <c r="CJ520" s="192">
        <v>0</v>
      </c>
      <c r="CK520" s="192">
        <v>0</v>
      </c>
      <c r="CL520" s="192">
        <v>0</v>
      </c>
      <c r="CM520" s="192">
        <v>0</v>
      </c>
    </row>
    <row r="521" spans="1:91" s="117" customFormat="1" ht="25.95" hidden="1" customHeight="1">
      <c r="A521" s="408"/>
      <c r="C521" s="188">
        <v>19</v>
      </c>
      <c r="D521" s="191">
        <v>49106102.370000005</v>
      </c>
      <c r="E521" s="191">
        <v>12747506.390000001</v>
      </c>
      <c r="F521" s="191">
        <v>4479089.9000000004</v>
      </c>
      <c r="G521" s="191">
        <v>8765006.0399999991</v>
      </c>
      <c r="H521" s="191">
        <v>3732435.06</v>
      </c>
      <c r="I521" s="191">
        <v>11839787.5</v>
      </c>
      <c r="J521" s="191">
        <v>11448340.85</v>
      </c>
      <c r="K521" s="191">
        <v>20481195.490000002</v>
      </c>
      <c r="L521" s="191">
        <v>12246192.75</v>
      </c>
      <c r="M521" s="191">
        <v>7454288.3900000006</v>
      </c>
      <c r="N521" s="191">
        <v>90400461.489999995</v>
      </c>
      <c r="O521" s="191">
        <v>9938635.3500000015</v>
      </c>
      <c r="P521" s="191">
        <v>92026092.850000009</v>
      </c>
      <c r="Q521" s="191">
        <v>10818641.960000001</v>
      </c>
      <c r="R521" s="191">
        <v>19434124.560000002</v>
      </c>
      <c r="S521" s="191">
        <v>26175308.029999997</v>
      </c>
      <c r="T521" s="191">
        <v>5837309.3399999999</v>
      </c>
      <c r="U521" s="191">
        <v>14232199.27</v>
      </c>
      <c r="V521" s="191">
        <v>10314336.02</v>
      </c>
      <c r="W521" s="191">
        <v>7441439.5099999998</v>
      </c>
      <c r="X521" s="191">
        <v>67484399.920000017</v>
      </c>
      <c r="Y521" s="191">
        <v>9982135.6600000001</v>
      </c>
      <c r="Z521" s="191">
        <v>21708392.100000001</v>
      </c>
      <c r="AA521" s="191">
        <v>15585356.289999999</v>
      </c>
      <c r="AB521" s="191">
        <v>15373748.739999998</v>
      </c>
      <c r="AC521" s="191">
        <v>9170515.9100000001</v>
      </c>
      <c r="AD521" s="191">
        <v>9395549.0999999996</v>
      </c>
      <c r="AE521" s="191">
        <v>35576266.420000002</v>
      </c>
      <c r="AF521" s="191">
        <v>9093928.2400000002</v>
      </c>
      <c r="AG521" s="191">
        <v>5301091.63</v>
      </c>
      <c r="AH521" s="191">
        <v>9235838.0199999996</v>
      </c>
      <c r="AI521" s="191">
        <v>39100178.299999997</v>
      </c>
      <c r="AJ521" s="191">
        <v>18864665.75</v>
      </c>
      <c r="AK521" s="191">
        <v>20475128.859999999</v>
      </c>
      <c r="AL521" s="191">
        <v>65307985.399999991</v>
      </c>
      <c r="AM521" s="191">
        <v>10771440.530000001</v>
      </c>
      <c r="AN521" s="191">
        <v>3038429.6399999997</v>
      </c>
      <c r="AO521" s="191">
        <v>17045690.84</v>
      </c>
      <c r="AP521" s="191">
        <v>20827407.849999998</v>
      </c>
      <c r="AQ521" s="191">
        <v>8814826.0399999991</v>
      </c>
      <c r="AR521" s="191">
        <v>6213908.9800000004</v>
      </c>
      <c r="AS521" s="191">
        <v>14130987.220000003</v>
      </c>
      <c r="AT521" s="191">
        <v>5577823.2800000003</v>
      </c>
      <c r="AU521" s="191">
        <v>12793022.749999998</v>
      </c>
      <c r="AV521" s="191">
        <v>10499669.91</v>
      </c>
      <c r="AW521" s="191">
        <v>18182297.43</v>
      </c>
      <c r="AX521" s="191">
        <v>6012909.2299999995</v>
      </c>
      <c r="AY521" s="191">
        <v>9295777.9600000009</v>
      </c>
      <c r="AZ521" s="191">
        <v>7400248.9099999992</v>
      </c>
      <c r="BA521" s="191">
        <v>9645773.7200000007</v>
      </c>
      <c r="BB521" s="191">
        <v>28369997.099999998</v>
      </c>
      <c r="BC521" s="191">
        <v>9771251.6699999999</v>
      </c>
      <c r="BD521" s="191">
        <v>69903466.090000004</v>
      </c>
      <c r="BE521" s="191">
        <v>105921442.87</v>
      </c>
      <c r="BF521" s="191">
        <v>15360801.949999999</v>
      </c>
      <c r="BG521" s="191">
        <v>18206908.66</v>
      </c>
      <c r="BH521" s="191">
        <v>135685801.45999998</v>
      </c>
      <c r="BI521" s="191">
        <v>11025674.93</v>
      </c>
      <c r="BJ521" s="191">
        <v>11318820.23</v>
      </c>
      <c r="BK521" s="191">
        <v>9284454.9400000013</v>
      </c>
      <c r="BL521" s="191">
        <v>6332464.3399999999</v>
      </c>
      <c r="BM521" s="191">
        <v>28892495.969999999</v>
      </c>
      <c r="BN521" s="191">
        <v>12520261.16</v>
      </c>
      <c r="BO521" s="191">
        <v>8971618.8699999992</v>
      </c>
      <c r="BP521" s="191">
        <v>15048803.92</v>
      </c>
      <c r="BQ521" s="191">
        <v>14112038.550000001</v>
      </c>
      <c r="BR521" s="191">
        <v>6441599.96</v>
      </c>
      <c r="BS521" s="191">
        <v>232556727.28000003</v>
      </c>
      <c r="BT521" s="191">
        <v>22200295.939999998</v>
      </c>
      <c r="BU521" s="191">
        <v>13257995.25</v>
      </c>
      <c r="BV521" s="191">
        <v>26857247.319999997</v>
      </c>
      <c r="BW521" s="191">
        <v>5770698.8599999994</v>
      </c>
      <c r="BX521" s="191">
        <v>8514822.0099999998</v>
      </c>
      <c r="BY521" s="191">
        <v>30817894.41</v>
      </c>
      <c r="BZ521" s="191">
        <v>7020031.79</v>
      </c>
      <c r="CA521" s="191">
        <v>11856811.720000001</v>
      </c>
      <c r="CB521" s="191">
        <v>16028494.84</v>
      </c>
      <c r="CC521" s="191">
        <v>22474282.349999998</v>
      </c>
      <c r="CD521" s="191">
        <v>17534850.030000001</v>
      </c>
      <c r="CE521" s="191">
        <v>11475825.530000001</v>
      </c>
      <c r="CF521" s="191">
        <v>21489400.780000001</v>
      </c>
      <c r="CG521" s="191">
        <v>11130842.23</v>
      </c>
      <c r="CH521" s="191">
        <v>6394281.9700000007</v>
      </c>
      <c r="CI521" s="191">
        <v>8007020.0199999996</v>
      </c>
      <c r="CJ521" s="191">
        <v>5225393.1899999995</v>
      </c>
      <c r="CK521" s="191">
        <v>39339206.469999999</v>
      </c>
      <c r="CL521" s="191">
        <v>7815122.3399999999</v>
      </c>
      <c r="CM521" s="191">
        <v>5428156.1899999995</v>
      </c>
    </row>
    <row r="522" spans="1:91" s="117" customFormat="1" ht="25.95" hidden="1" customHeight="1">
      <c r="A522" s="408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1"/>
      <c r="AT522" s="191"/>
      <c r="AU522" s="191"/>
      <c r="AV522" s="191"/>
      <c r="AW522" s="191"/>
      <c r="AX522" s="191"/>
      <c r="AY522" s="191"/>
      <c r="AZ522" s="191"/>
      <c r="BA522" s="191"/>
      <c r="BB522" s="191"/>
      <c r="BC522" s="191"/>
      <c r="BD522" s="191"/>
      <c r="BE522" s="191"/>
      <c r="BF522" s="191"/>
      <c r="BG522" s="191"/>
      <c r="BH522" s="191"/>
      <c r="BI522" s="191"/>
      <c r="BJ522" s="191"/>
      <c r="BK522" s="191"/>
      <c r="BL522" s="191"/>
      <c r="BM522" s="191"/>
      <c r="BN522" s="191"/>
      <c r="BO522" s="191"/>
      <c r="BP522" s="191"/>
      <c r="BQ522" s="191"/>
      <c r="BR522" s="191"/>
      <c r="BS522" s="191"/>
      <c r="BT522" s="191"/>
      <c r="BU522" s="191"/>
      <c r="BV522" s="191"/>
      <c r="BW522" s="191"/>
      <c r="BX522" s="191"/>
      <c r="BY522" s="191"/>
      <c r="BZ522" s="191"/>
      <c r="CA522" s="191"/>
      <c r="CB522" s="191"/>
      <c r="CC522" s="191"/>
      <c r="CD522" s="191"/>
      <c r="CE522" s="191"/>
      <c r="CF522" s="191"/>
      <c r="CG522" s="191"/>
      <c r="CH522" s="191"/>
      <c r="CI522" s="191"/>
      <c r="CJ522" s="191"/>
      <c r="CK522" s="191"/>
      <c r="CL522" s="191"/>
      <c r="CM522" s="191"/>
    </row>
    <row r="523" spans="1:91" s="117" customFormat="1" ht="25.95" hidden="1" customHeight="1">
      <c r="A523" s="408"/>
      <c r="B523" s="117">
        <v>20</v>
      </c>
      <c r="C523" s="193" t="s">
        <v>695</v>
      </c>
      <c r="D523" s="191">
        <v>314015906.5800001</v>
      </c>
      <c r="E523" s="191">
        <v>38987612.460000001</v>
      </c>
      <c r="F523" s="191">
        <v>40557805.650000006</v>
      </c>
      <c r="G523" s="191">
        <v>46391195.899999999</v>
      </c>
      <c r="H523" s="191">
        <v>35914911.890000001</v>
      </c>
      <c r="I523" s="191">
        <v>49436611.889999993</v>
      </c>
      <c r="J523" s="191">
        <v>64982562.260000005</v>
      </c>
      <c r="K523" s="191">
        <v>65903645.969999999</v>
      </c>
      <c r="L523" s="191">
        <v>43279890.649999999</v>
      </c>
      <c r="M523" s="191">
        <v>43485109.840000004</v>
      </c>
      <c r="N523" s="191">
        <v>89594574.099999994</v>
      </c>
      <c r="O523" s="191">
        <v>16292172.859999999</v>
      </c>
      <c r="P523" s="191">
        <v>161406206.45999998</v>
      </c>
      <c r="Q523" s="191">
        <v>40263344.629999995</v>
      </c>
      <c r="R523" s="191">
        <v>41070854.68</v>
      </c>
      <c r="S523" s="191">
        <v>67959797.549999997</v>
      </c>
      <c r="T523" s="191">
        <v>41012662.019999996</v>
      </c>
      <c r="U523" s="191">
        <v>38209914.509999998</v>
      </c>
      <c r="V523" s="191">
        <v>39555301.449999996</v>
      </c>
      <c r="W523" s="191">
        <v>25526770.659999996</v>
      </c>
      <c r="X523" s="191">
        <v>373849759.87999994</v>
      </c>
      <c r="Y523" s="191">
        <v>28946907.989999998</v>
      </c>
      <c r="Z523" s="191">
        <v>43590109.350000001</v>
      </c>
      <c r="AA523" s="191">
        <v>36876980.049999997</v>
      </c>
      <c r="AB523" s="191">
        <v>25880942.400000002</v>
      </c>
      <c r="AC523" s="191">
        <v>30803786.350000001</v>
      </c>
      <c r="AD523" s="191">
        <v>36217482.609999999</v>
      </c>
      <c r="AE523" s="191">
        <v>101706121.70000002</v>
      </c>
      <c r="AF523" s="191">
        <v>37385483.699999996</v>
      </c>
      <c r="AG523" s="191">
        <v>32124160.619999997</v>
      </c>
      <c r="AH523" s="191">
        <v>36674982.799999997</v>
      </c>
      <c r="AI523" s="191">
        <v>64713298.079999998</v>
      </c>
      <c r="AJ523" s="191">
        <v>33441869.460000001</v>
      </c>
      <c r="AK523" s="191">
        <v>26178372.640000001</v>
      </c>
      <c r="AL523" s="191">
        <v>591526406.53999996</v>
      </c>
      <c r="AM523" s="191">
        <v>40907981.960000008</v>
      </c>
      <c r="AN523" s="191">
        <v>34053075.900000006</v>
      </c>
      <c r="AO523" s="191">
        <v>69275356.969999999</v>
      </c>
      <c r="AP523" s="191">
        <v>65919986.219999991</v>
      </c>
      <c r="AQ523" s="191">
        <v>42405801.880000003</v>
      </c>
      <c r="AR523" s="191">
        <v>21515360.270000003</v>
      </c>
      <c r="AS523" s="191">
        <v>121086609.96000001</v>
      </c>
      <c r="AT523" s="191">
        <v>40737226.329999998</v>
      </c>
      <c r="AU523" s="191">
        <v>56078165.18</v>
      </c>
      <c r="AV523" s="191">
        <v>75468777.679999992</v>
      </c>
      <c r="AW523" s="191">
        <v>39332958.539999999</v>
      </c>
      <c r="AX523" s="191">
        <v>28515442.07</v>
      </c>
      <c r="AY523" s="191">
        <v>48819595.510000005</v>
      </c>
      <c r="AZ523" s="191">
        <v>38091531.999999993</v>
      </c>
      <c r="BA523" s="191">
        <v>31672059.77</v>
      </c>
      <c r="BB523" s="191">
        <v>170500974.41000003</v>
      </c>
      <c r="BC523" s="191">
        <v>32202668.549999997</v>
      </c>
      <c r="BD523" s="191">
        <v>331475013.73000002</v>
      </c>
      <c r="BE523" s="191">
        <v>92379984.910000011</v>
      </c>
      <c r="BF523" s="191">
        <v>36647054.960000001</v>
      </c>
      <c r="BG523" s="191">
        <v>36006620.889999993</v>
      </c>
      <c r="BH523" s="191">
        <v>175810056.67000002</v>
      </c>
      <c r="BI523" s="191">
        <v>28751592.609999999</v>
      </c>
      <c r="BJ523" s="191">
        <v>17834651.790000003</v>
      </c>
      <c r="BK523" s="191">
        <v>22303006.880000003</v>
      </c>
      <c r="BL523" s="191">
        <v>20244889.82</v>
      </c>
      <c r="BM523" s="191">
        <v>252001387.07999998</v>
      </c>
      <c r="BN523" s="191">
        <v>61391873.240000002</v>
      </c>
      <c r="BO523" s="191">
        <v>48508101.68999999</v>
      </c>
      <c r="BP523" s="191">
        <v>68010426.810000002</v>
      </c>
      <c r="BQ523" s="191">
        <v>46657094.270000003</v>
      </c>
      <c r="BR523" s="191">
        <v>32518014.549999997</v>
      </c>
      <c r="BS523" s="191">
        <v>882776830.59000015</v>
      </c>
      <c r="BT523" s="191">
        <v>50230880.13000001</v>
      </c>
      <c r="BU523" s="191">
        <v>50779401.379999995</v>
      </c>
      <c r="BV523" s="191">
        <v>163933300.58000001</v>
      </c>
      <c r="BW523" s="191">
        <v>15118557.240000002</v>
      </c>
      <c r="BX523" s="191">
        <v>44198606.680000007</v>
      </c>
      <c r="BY523" s="191">
        <v>94772912.929999977</v>
      </c>
      <c r="BZ523" s="191">
        <v>31261710.080000002</v>
      </c>
      <c r="CA523" s="191">
        <v>31919162.790000003</v>
      </c>
      <c r="CB523" s="191">
        <v>43149249.359999999</v>
      </c>
      <c r="CC523" s="191">
        <v>49067494.410000004</v>
      </c>
      <c r="CD523" s="191">
        <v>92077946.260000005</v>
      </c>
      <c r="CE523" s="191">
        <v>51451705.810000002</v>
      </c>
      <c r="CF523" s="191">
        <v>73849583.540000007</v>
      </c>
      <c r="CG523" s="191">
        <v>25401457.530000001</v>
      </c>
      <c r="CH523" s="191">
        <v>30037618.710000001</v>
      </c>
      <c r="CI523" s="191">
        <v>24711579.390000001</v>
      </c>
      <c r="CJ523" s="191">
        <v>30471634.620000001</v>
      </c>
      <c r="CK523" s="191">
        <v>84812372.649999976</v>
      </c>
      <c r="CL523" s="191">
        <v>20631548.620000001</v>
      </c>
      <c r="CM523" s="191">
        <v>17465956.809999999</v>
      </c>
    </row>
    <row r="524" spans="1:91" s="117" customFormat="1" ht="25.95" hidden="1" customHeight="1">
      <c r="A524" s="408"/>
      <c r="B524" s="117">
        <v>21</v>
      </c>
      <c r="C524" s="194" t="s">
        <v>696</v>
      </c>
      <c r="D524" s="191">
        <v>71792124</v>
      </c>
      <c r="E524" s="191">
        <v>17499138</v>
      </c>
      <c r="F524" s="191">
        <v>12189605.34</v>
      </c>
      <c r="G524" s="191">
        <v>10310258</v>
      </c>
      <c r="H524" s="191">
        <v>10622567.18</v>
      </c>
      <c r="I524" s="191">
        <v>12448075.939999999</v>
      </c>
      <c r="J524" s="191">
        <v>10789001.880000001</v>
      </c>
      <c r="K524" s="191">
        <v>21783902.66</v>
      </c>
      <c r="L524" s="191">
        <v>14699611.18</v>
      </c>
      <c r="M524" s="191">
        <v>17734500.560000002</v>
      </c>
      <c r="N524" s="191">
        <v>45441477.329999998</v>
      </c>
      <c r="O524" s="191">
        <v>4735750</v>
      </c>
      <c r="P524" s="191">
        <v>63726671.510000005</v>
      </c>
      <c r="Q524" s="191">
        <v>13387741.92</v>
      </c>
      <c r="R524" s="191">
        <v>15975376.890000001</v>
      </c>
      <c r="S524" s="191">
        <v>21547549.699999999</v>
      </c>
      <c r="T524" s="191">
        <v>13306404.209999999</v>
      </c>
      <c r="U524" s="191">
        <v>11023968</v>
      </c>
      <c r="V524" s="191">
        <v>12401049</v>
      </c>
      <c r="W524" s="191">
        <v>7837617.5</v>
      </c>
      <c r="X524" s="191">
        <v>88205019.969999999</v>
      </c>
      <c r="Y524" s="191">
        <v>10467594.09</v>
      </c>
      <c r="Z524" s="191">
        <v>21314300.370000001</v>
      </c>
      <c r="AA524" s="191">
        <v>14800990.719999999</v>
      </c>
      <c r="AB524" s="191">
        <v>7730604</v>
      </c>
      <c r="AC524" s="191">
        <v>9023912.1900000013</v>
      </c>
      <c r="AD524" s="191">
        <v>10256871.25</v>
      </c>
      <c r="AE524" s="191">
        <v>31234929.570000004</v>
      </c>
      <c r="AF524" s="191">
        <v>7179397.7999999998</v>
      </c>
      <c r="AG524" s="191">
        <v>11946746</v>
      </c>
      <c r="AH524" s="191">
        <v>11131098.52</v>
      </c>
      <c r="AI524" s="191">
        <v>21053412</v>
      </c>
      <c r="AJ524" s="191">
        <v>11838278</v>
      </c>
      <c r="AK524" s="191">
        <v>10016814.92</v>
      </c>
      <c r="AL524" s="191">
        <v>199804408.04999998</v>
      </c>
      <c r="AM524" s="191">
        <v>13173676.51</v>
      </c>
      <c r="AN524" s="191">
        <v>11355948</v>
      </c>
      <c r="AO524" s="191">
        <v>23843913.579999998</v>
      </c>
      <c r="AP524" s="191">
        <v>27091524.520000003</v>
      </c>
      <c r="AQ524" s="191">
        <v>14523872.42</v>
      </c>
      <c r="AR524" s="191">
        <v>7682723.2000000002</v>
      </c>
      <c r="AS524" s="191">
        <v>67217578.639999986</v>
      </c>
      <c r="AT524" s="191">
        <v>14619297</v>
      </c>
      <c r="AU524" s="191">
        <v>27272783.609999999</v>
      </c>
      <c r="AV524" s="191">
        <v>23001581</v>
      </c>
      <c r="AW524" s="191">
        <v>14965325.790000001</v>
      </c>
      <c r="AX524" s="191">
        <v>10622198.51</v>
      </c>
      <c r="AY524" s="191">
        <v>13120301.73</v>
      </c>
      <c r="AZ524" s="191">
        <v>14335133.550000001</v>
      </c>
      <c r="BA524" s="191">
        <v>16158019</v>
      </c>
      <c r="BB524" s="191">
        <v>50332577.340000004</v>
      </c>
      <c r="BC524" s="191">
        <v>14686274.34</v>
      </c>
      <c r="BD524" s="191">
        <v>94891798.299999997</v>
      </c>
      <c r="BE524" s="191">
        <v>28575674.240000002</v>
      </c>
      <c r="BF524" s="191">
        <v>10455406.67</v>
      </c>
      <c r="BG524" s="191">
        <v>13832360.279999999</v>
      </c>
      <c r="BH524" s="191">
        <v>62597075.5</v>
      </c>
      <c r="BI524" s="191">
        <v>11206937.859999999</v>
      </c>
      <c r="BJ524" s="191">
        <v>7259078.6899999995</v>
      </c>
      <c r="BK524" s="191">
        <v>12409617.800000001</v>
      </c>
      <c r="BL524" s="191">
        <v>11646381.35</v>
      </c>
      <c r="BM524" s="191">
        <v>67948067</v>
      </c>
      <c r="BN524" s="191">
        <v>16767564.899999999</v>
      </c>
      <c r="BO524" s="191">
        <v>13768114</v>
      </c>
      <c r="BP524" s="191">
        <v>19809659.219999999</v>
      </c>
      <c r="BQ524" s="191">
        <v>16392254.07</v>
      </c>
      <c r="BR524" s="191">
        <v>14879990.42</v>
      </c>
      <c r="BS524" s="191">
        <v>274977201</v>
      </c>
      <c r="BT524" s="191">
        <v>18984619.43</v>
      </c>
      <c r="BU524" s="191">
        <v>18689509.189999998</v>
      </c>
      <c r="BV524" s="191">
        <v>59294709.669999994</v>
      </c>
      <c r="BW524" s="191">
        <v>6010239.3599999994</v>
      </c>
      <c r="BX524" s="191">
        <v>12813378.35</v>
      </c>
      <c r="BY524" s="191">
        <v>35091869.899999999</v>
      </c>
      <c r="BZ524" s="191">
        <v>10131019</v>
      </c>
      <c r="CA524" s="191">
        <v>13280648</v>
      </c>
      <c r="CB524" s="191">
        <v>12650574.050000001</v>
      </c>
      <c r="CC524" s="191">
        <v>15363773.129999999</v>
      </c>
      <c r="CD524" s="191">
        <v>32939536.780000001</v>
      </c>
      <c r="CE524" s="191">
        <v>16323844</v>
      </c>
      <c r="CF524" s="191">
        <v>32447995.449999999</v>
      </c>
      <c r="CG524" s="191">
        <v>12588559.93</v>
      </c>
      <c r="CH524" s="191">
        <v>9471663</v>
      </c>
      <c r="CI524" s="191">
        <v>11759634.539999999</v>
      </c>
      <c r="CJ524" s="191">
        <v>9323918.879999999</v>
      </c>
      <c r="CK524" s="191">
        <v>37609047.829999998</v>
      </c>
      <c r="CL524" s="191">
        <v>8529392.7200000007</v>
      </c>
      <c r="CM524" s="191">
        <v>8632523.2199999988</v>
      </c>
    </row>
    <row r="525" spans="1:91" s="117" customFormat="1" ht="25.95" hidden="1" customHeight="1">
      <c r="A525" s="408"/>
      <c r="B525" s="117">
        <v>22</v>
      </c>
      <c r="C525" s="194" t="s">
        <v>697</v>
      </c>
      <c r="D525" s="191">
        <v>170643099.09999999</v>
      </c>
      <c r="E525" s="191">
        <v>19901839.859999999</v>
      </c>
      <c r="F525" s="191">
        <v>18762743.050000001</v>
      </c>
      <c r="G525" s="191">
        <v>20304940.5</v>
      </c>
      <c r="H525" s="191">
        <v>13877095.620000001</v>
      </c>
      <c r="I525" s="191">
        <v>24368342.310000002</v>
      </c>
      <c r="J525" s="191">
        <v>32651095.509999998</v>
      </c>
      <c r="K525" s="191">
        <v>43926849.93</v>
      </c>
      <c r="L525" s="191">
        <v>21313426.18</v>
      </c>
      <c r="M525" s="191">
        <v>27143448.359999999</v>
      </c>
      <c r="N525" s="191">
        <v>56797948.909999996</v>
      </c>
      <c r="O525" s="191">
        <v>11080889.789999999</v>
      </c>
      <c r="P525" s="191">
        <v>128784336.08000001</v>
      </c>
      <c r="Q525" s="191">
        <v>24621674.490000002</v>
      </c>
      <c r="R525" s="191">
        <v>37543467.109999999</v>
      </c>
      <c r="S525" s="191">
        <v>53235924.719999999</v>
      </c>
      <c r="T525" s="191">
        <v>20754879.850000001</v>
      </c>
      <c r="U525" s="191">
        <v>26950527.25</v>
      </c>
      <c r="V525" s="191">
        <v>21629800.120000001</v>
      </c>
      <c r="W525" s="191">
        <v>13700391.49</v>
      </c>
      <c r="X525" s="191">
        <v>210198047.14000002</v>
      </c>
      <c r="Y525" s="191">
        <v>19420298.670000002</v>
      </c>
      <c r="Z525" s="191">
        <v>34165435.840000004</v>
      </c>
      <c r="AA525" s="191">
        <v>27756397.82</v>
      </c>
      <c r="AB525" s="191">
        <v>14659261.289999999</v>
      </c>
      <c r="AC525" s="191">
        <v>15908187.550000001</v>
      </c>
      <c r="AD525" s="191">
        <v>20231810.34</v>
      </c>
      <c r="AE525" s="191">
        <v>58344527.710000001</v>
      </c>
      <c r="AF525" s="191">
        <v>19894917.289999999</v>
      </c>
      <c r="AG525" s="191">
        <v>21625980.170000002</v>
      </c>
      <c r="AH525" s="191">
        <v>29741282.579999998</v>
      </c>
      <c r="AI525" s="191">
        <v>34404233.549999997</v>
      </c>
      <c r="AJ525" s="191">
        <v>19515961.039999999</v>
      </c>
      <c r="AK525" s="191">
        <v>20922885.199999999</v>
      </c>
      <c r="AL525" s="191">
        <v>395593557.55000001</v>
      </c>
      <c r="AM525" s="191">
        <v>24277484.210000001</v>
      </c>
      <c r="AN525" s="191">
        <v>16826818.990000002</v>
      </c>
      <c r="AO525" s="191">
        <v>38051213.449999996</v>
      </c>
      <c r="AP525" s="191">
        <v>48198706.229999997</v>
      </c>
      <c r="AQ525" s="191">
        <v>22193965.77</v>
      </c>
      <c r="AR525" s="191">
        <v>12078387.640000001</v>
      </c>
      <c r="AS525" s="191">
        <v>102225686.67</v>
      </c>
      <c r="AT525" s="191">
        <v>20885608.91</v>
      </c>
      <c r="AU525" s="191">
        <v>35271492.159999996</v>
      </c>
      <c r="AV525" s="191">
        <v>33067289.34</v>
      </c>
      <c r="AW525" s="191">
        <v>19155191.25</v>
      </c>
      <c r="AX525" s="191">
        <v>15010110.760000002</v>
      </c>
      <c r="AY525" s="191">
        <v>18244845.890000001</v>
      </c>
      <c r="AZ525" s="191">
        <v>19407055.68</v>
      </c>
      <c r="BA525" s="191">
        <v>17216014.23</v>
      </c>
      <c r="BB525" s="191">
        <v>98637980.700000003</v>
      </c>
      <c r="BC525" s="191">
        <v>18874070.609999999</v>
      </c>
      <c r="BD525" s="191">
        <v>231989584.59</v>
      </c>
      <c r="BE525" s="191">
        <v>59260335.879999995</v>
      </c>
      <c r="BF525" s="191">
        <v>18282724.359999999</v>
      </c>
      <c r="BG525" s="191">
        <v>25920449.75</v>
      </c>
      <c r="BH525" s="191">
        <v>137062312.19</v>
      </c>
      <c r="BI525" s="191">
        <v>15945500.42</v>
      </c>
      <c r="BJ525" s="191">
        <v>15456641.120000001</v>
      </c>
      <c r="BK525" s="191">
        <v>17242665</v>
      </c>
      <c r="BL525" s="191">
        <v>15961003.439999999</v>
      </c>
      <c r="BM525" s="191">
        <v>159972017.51999998</v>
      </c>
      <c r="BN525" s="191">
        <v>37039286.659999996</v>
      </c>
      <c r="BO525" s="191">
        <v>26314160.740000002</v>
      </c>
      <c r="BP525" s="191">
        <v>45625563.369999997</v>
      </c>
      <c r="BQ525" s="191">
        <v>30047162.41</v>
      </c>
      <c r="BR525" s="191">
        <v>22563989.41</v>
      </c>
      <c r="BS525" s="191">
        <v>682103700.15999997</v>
      </c>
      <c r="BT525" s="191">
        <v>26302685.120000001</v>
      </c>
      <c r="BU525" s="191">
        <v>23305751.859999999</v>
      </c>
      <c r="BV525" s="191">
        <v>119874198.99000001</v>
      </c>
      <c r="BW525" s="191">
        <v>6944046</v>
      </c>
      <c r="BX525" s="191">
        <v>21990342.920000002</v>
      </c>
      <c r="BY525" s="191">
        <v>73783836.450000003</v>
      </c>
      <c r="BZ525" s="191">
        <v>15588394.050000001</v>
      </c>
      <c r="CA525" s="191">
        <v>17219958.420000002</v>
      </c>
      <c r="CB525" s="191">
        <v>18480377.789999999</v>
      </c>
      <c r="CC525" s="191">
        <v>29162867</v>
      </c>
      <c r="CD525" s="191">
        <v>57207062.490000002</v>
      </c>
      <c r="CE525" s="191">
        <v>33883885.990000002</v>
      </c>
      <c r="CF525" s="191">
        <v>45655902.709999993</v>
      </c>
      <c r="CG525" s="191">
        <v>18744713.379999999</v>
      </c>
      <c r="CH525" s="191">
        <v>16882204</v>
      </c>
      <c r="CI525" s="191">
        <v>22202693.850000001</v>
      </c>
      <c r="CJ525" s="191">
        <v>14800664.560000001</v>
      </c>
      <c r="CK525" s="191">
        <v>71504892.670000002</v>
      </c>
      <c r="CL525" s="191">
        <v>15741055.52</v>
      </c>
      <c r="CM525" s="191">
        <v>11848639.890000001</v>
      </c>
    </row>
    <row r="526" spans="1:91" s="117" customFormat="1" ht="25.95" hidden="1" customHeight="1">
      <c r="A526" s="408"/>
      <c r="B526" s="117">
        <v>23</v>
      </c>
      <c r="C526" s="194" t="s">
        <v>698</v>
      </c>
      <c r="D526" s="191">
        <v>19555688.52</v>
      </c>
      <c r="E526" s="191">
        <v>2409770.0900000003</v>
      </c>
      <c r="F526" s="191">
        <v>2200819.8000000003</v>
      </c>
      <c r="G526" s="191">
        <v>2902935.11</v>
      </c>
      <c r="H526" s="191">
        <v>1917090.38</v>
      </c>
      <c r="I526" s="191">
        <v>2709305.44</v>
      </c>
      <c r="J526" s="191">
        <v>3651977.04</v>
      </c>
      <c r="K526" s="191">
        <v>4109904.63</v>
      </c>
      <c r="L526" s="191">
        <v>2706638.65</v>
      </c>
      <c r="M526" s="191">
        <v>2687196.31</v>
      </c>
      <c r="N526" s="191">
        <v>6754253.6099999994</v>
      </c>
      <c r="O526" s="191">
        <v>1010708.9299999999</v>
      </c>
      <c r="P526" s="191">
        <v>10093665.16</v>
      </c>
      <c r="Q526" s="191">
        <v>2556230.7299999995</v>
      </c>
      <c r="R526" s="191">
        <v>2548195.06</v>
      </c>
      <c r="S526" s="191">
        <v>4080770.1599999997</v>
      </c>
      <c r="T526" s="191">
        <v>2358989.81</v>
      </c>
      <c r="U526" s="191">
        <v>2090725.53</v>
      </c>
      <c r="V526" s="191">
        <v>2255406.35</v>
      </c>
      <c r="W526" s="191">
        <v>1345299.37</v>
      </c>
      <c r="X526" s="191">
        <v>21592068.759999998</v>
      </c>
      <c r="Y526" s="191">
        <v>1695543.28</v>
      </c>
      <c r="Z526" s="191">
        <v>2741508.96</v>
      </c>
      <c r="AA526" s="191">
        <v>2227252.36</v>
      </c>
      <c r="AB526" s="191">
        <v>1382092.0399999998</v>
      </c>
      <c r="AC526" s="191">
        <v>1563458.33</v>
      </c>
      <c r="AD526" s="191">
        <v>1808515.43</v>
      </c>
      <c r="AE526" s="191">
        <v>5400351.6400000006</v>
      </c>
      <c r="AF526" s="191">
        <v>1829491.29</v>
      </c>
      <c r="AG526" s="191">
        <v>1862989.0999999999</v>
      </c>
      <c r="AH526" s="191">
        <v>2228671.87</v>
      </c>
      <c r="AI526" s="191">
        <v>3949303.95</v>
      </c>
      <c r="AJ526" s="191">
        <v>1922856.5</v>
      </c>
      <c r="AK526" s="191">
        <v>1368641.08</v>
      </c>
      <c r="AL526" s="191">
        <v>40426692.599999994</v>
      </c>
      <c r="AM526" s="191">
        <v>2418384.67</v>
      </c>
      <c r="AN526" s="191">
        <v>2176794.59</v>
      </c>
      <c r="AO526" s="191">
        <v>4320523.1500000004</v>
      </c>
      <c r="AP526" s="191">
        <v>4376288.18</v>
      </c>
      <c r="AQ526" s="191">
        <v>2744786.8699999996</v>
      </c>
      <c r="AR526" s="191">
        <v>1441265.58</v>
      </c>
      <c r="AS526" s="191">
        <v>9295033.9900000002</v>
      </c>
      <c r="AT526" s="191">
        <v>2674928.8000000003</v>
      </c>
      <c r="AU526" s="191">
        <v>3946134.5900000003</v>
      </c>
      <c r="AV526" s="191">
        <v>4571229.79</v>
      </c>
      <c r="AW526" s="191">
        <v>2421786.6799999997</v>
      </c>
      <c r="AX526" s="191">
        <v>1612114.21</v>
      </c>
      <c r="AY526" s="191">
        <v>3109705.0999999996</v>
      </c>
      <c r="AZ526" s="191">
        <v>2481177.5199999996</v>
      </c>
      <c r="BA526" s="191">
        <v>2405842.6100000003</v>
      </c>
      <c r="BB526" s="191">
        <v>10541968.529999999</v>
      </c>
      <c r="BC526" s="191">
        <v>2176690.71</v>
      </c>
      <c r="BD526" s="191">
        <v>21205978.029999994</v>
      </c>
      <c r="BE526" s="191">
        <v>5564396.71</v>
      </c>
      <c r="BF526" s="191">
        <v>2033764.5300000003</v>
      </c>
      <c r="BG526" s="191">
        <v>2279704.41</v>
      </c>
      <c r="BH526" s="191">
        <v>10962890.940000001</v>
      </c>
      <c r="BI526" s="191">
        <v>1677244.84</v>
      </c>
      <c r="BJ526" s="191">
        <v>1002568.2</v>
      </c>
      <c r="BK526" s="191">
        <v>1610310.66</v>
      </c>
      <c r="BL526" s="191">
        <v>1454710.9500000002</v>
      </c>
      <c r="BM526" s="191">
        <v>15829083.780000001</v>
      </c>
      <c r="BN526" s="191">
        <v>3779021.01</v>
      </c>
      <c r="BO526" s="191">
        <v>2775688.21</v>
      </c>
      <c r="BP526" s="191">
        <v>4366456.71</v>
      </c>
      <c r="BQ526" s="191">
        <v>2706962.25</v>
      </c>
      <c r="BR526" s="191">
        <v>2243644.5900000003</v>
      </c>
      <c r="BS526" s="191">
        <v>56458159.430000007</v>
      </c>
      <c r="BT526" s="191">
        <v>3151732.7499999995</v>
      </c>
      <c r="BU526" s="191">
        <v>3253078.1</v>
      </c>
      <c r="BV526" s="191">
        <v>11406001.68</v>
      </c>
      <c r="BW526" s="191">
        <v>935130.53</v>
      </c>
      <c r="BX526" s="191">
        <v>2736934.02</v>
      </c>
      <c r="BY526" s="191">
        <v>6049878.8600000003</v>
      </c>
      <c r="BZ526" s="191">
        <v>1783581.75</v>
      </c>
      <c r="CA526" s="191">
        <v>2006411.96</v>
      </c>
      <c r="CB526" s="191">
        <v>2547293.4300000002</v>
      </c>
      <c r="CC526" s="191">
        <v>2903245.59</v>
      </c>
      <c r="CD526" s="191">
        <v>5013290.29</v>
      </c>
      <c r="CE526" s="191">
        <v>3945697.56</v>
      </c>
      <c r="CF526" s="191">
        <v>4787050.28</v>
      </c>
      <c r="CG526" s="191">
        <v>1538260.5</v>
      </c>
      <c r="CH526" s="191">
        <v>1716353.35</v>
      </c>
      <c r="CI526" s="191">
        <v>1601552.17</v>
      </c>
      <c r="CJ526" s="191">
        <v>2061930.3800000001</v>
      </c>
      <c r="CK526" s="191">
        <v>5845381.2999999998</v>
      </c>
      <c r="CL526" s="191">
        <v>1289575.44</v>
      </c>
      <c r="CM526" s="191">
        <v>1193408.4100000001</v>
      </c>
    </row>
    <row r="527" spans="1:91" s="197" customFormat="1" ht="25.95" hidden="1" customHeight="1">
      <c r="A527" s="408"/>
      <c r="C527" s="198" t="s">
        <v>1322</v>
      </c>
      <c r="D527" s="196">
        <v>261990911.62</v>
      </c>
      <c r="E527" s="196">
        <v>39810747.950000003</v>
      </c>
      <c r="F527" s="196">
        <v>33153168.190000001</v>
      </c>
      <c r="G527" s="196">
        <v>33518133.609999999</v>
      </c>
      <c r="H527" s="196">
        <v>26416753.18</v>
      </c>
      <c r="I527" s="196">
        <v>39525723.689999998</v>
      </c>
      <c r="J527" s="196">
        <v>47092074.43</v>
      </c>
      <c r="K527" s="196">
        <v>69820657.219999999</v>
      </c>
      <c r="L527" s="196">
        <v>38719676.009999998</v>
      </c>
      <c r="M527" s="196">
        <v>47565145.230000004</v>
      </c>
      <c r="N527" s="196">
        <v>108993679.84999999</v>
      </c>
      <c r="O527" s="196">
        <v>16827348.719999999</v>
      </c>
      <c r="P527" s="196">
        <v>202604672.75000003</v>
      </c>
      <c r="Q527" s="196">
        <v>40565647.140000001</v>
      </c>
      <c r="R527" s="196">
        <v>56067039.060000002</v>
      </c>
      <c r="S527" s="196">
        <v>78864244.579999998</v>
      </c>
      <c r="T527" s="196">
        <v>36420273.870000005</v>
      </c>
      <c r="U527" s="196">
        <v>40065220.780000001</v>
      </c>
      <c r="V527" s="196">
        <v>36286255.470000006</v>
      </c>
      <c r="W527" s="196">
        <v>22883308.360000003</v>
      </c>
      <c r="X527" s="196">
        <v>319995135.87</v>
      </c>
      <c r="Y527" s="196">
        <v>31583436.040000003</v>
      </c>
      <c r="Z527" s="196">
        <v>58221245.170000009</v>
      </c>
      <c r="AA527" s="196">
        <v>44784640.899999999</v>
      </c>
      <c r="AB527" s="196">
        <v>23771957.329999998</v>
      </c>
      <c r="AC527" s="196">
        <v>26495558.07</v>
      </c>
      <c r="AD527" s="196">
        <v>32297197.02</v>
      </c>
      <c r="AE527" s="196">
        <v>94979808.920000002</v>
      </c>
      <c r="AF527" s="196">
        <v>28903806.379999999</v>
      </c>
      <c r="AG527" s="196">
        <v>35435715.270000003</v>
      </c>
      <c r="AH527" s="196">
        <v>43101052.969999991</v>
      </c>
      <c r="AI527" s="196">
        <v>59406949.5</v>
      </c>
      <c r="AJ527" s="196">
        <v>33277095.539999999</v>
      </c>
      <c r="AK527" s="196">
        <v>32308341.199999996</v>
      </c>
      <c r="AL527" s="196">
        <v>635824658.20000005</v>
      </c>
      <c r="AM527" s="196">
        <v>39869545.390000001</v>
      </c>
      <c r="AN527" s="196">
        <v>30359561.580000002</v>
      </c>
      <c r="AO527" s="196">
        <v>66215650.179999992</v>
      </c>
      <c r="AP527" s="196">
        <v>79666518.930000007</v>
      </c>
      <c r="AQ527" s="196">
        <v>39462625.059999995</v>
      </c>
      <c r="AR527" s="196">
        <v>21202376.420000002</v>
      </c>
      <c r="AS527" s="196">
        <v>178738299.30000001</v>
      </c>
      <c r="AT527" s="196">
        <v>38179834.709999993</v>
      </c>
      <c r="AU527" s="196">
        <v>66490410.359999999</v>
      </c>
      <c r="AV527" s="196">
        <v>60640100.130000003</v>
      </c>
      <c r="AW527" s="196">
        <v>36542303.719999999</v>
      </c>
      <c r="AX527" s="196">
        <v>27244423.480000004</v>
      </c>
      <c r="AY527" s="196">
        <v>34474852.719999999</v>
      </c>
      <c r="AZ527" s="196">
        <v>36223366.75</v>
      </c>
      <c r="BA527" s="196">
        <v>35779875.840000004</v>
      </c>
      <c r="BB527" s="196">
        <v>159512526.57000002</v>
      </c>
      <c r="BC527" s="196">
        <v>35737035.660000004</v>
      </c>
      <c r="BD527" s="196">
        <v>348087360.91999996</v>
      </c>
      <c r="BE527" s="196">
        <v>93400406.829999998</v>
      </c>
      <c r="BF527" s="196">
        <v>30771895.560000002</v>
      </c>
      <c r="BG527" s="196">
        <v>42032514.439999998</v>
      </c>
      <c r="BH527" s="196">
        <v>210622278.63</v>
      </c>
      <c r="BI527" s="196">
        <v>28829683.120000001</v>
      </c>
      <c r="BJ527" s="196">
        <v>23718288.010000002</v>
      </c>
      <c r="BK527" s="196">
        <v>31262593.460000001</v>
      </c>
      <c r="BL527" s="196">
        <v>29062095.739999998</v>
      </c>
      <c r="BM527" s="196">
        <v>243749168.29999998</v>
      </c>
      <c r="BN527" s="196">
        <v>57585872.569999993</v>
      </c>
      <c r="BO527" s="196">
        <v>42857962.950000003</v>
      </c>
      <c r="BP527" s="196">
        <v>69801679.299999997</v>
      </c>
      <c r="BQ527" s="196">
        <v>49146378.730000004</v>
      </c>
      <c r="BR527" s="196">
        <v>39687624.420000002</v>
      </c>
      <c r="BS527" s="196">
        <v>1013539060.5899999</v>
      </c>
      <c r="BT527" s="196">
        <v>48439037.299999997</v>
      </c>
      <c r="BU527" s="196">
        <v>45248339.149999999</v>
      </c>
      <c r="BV527" s="196">
        <v>190574910.34</v>
      </c>
      <c r="BW527" s="196">
        <v>13889415.889999999</v>
      </c>
      <c r="BX527" s="196">
        <v>37540655.290000007</v>
      </c>
      <c r="BY527" s="196">
        <v>114925585.20999999</v>
      </c>
      <c r="BZ527" s="196">
        <v>27502994.800000001</v>
      </c>
      <c r="CA527" s="196">
        <v>32507018.380000003</v>
      </c>
      <c r="CB527" s="196">
        <v>33678245.270000003</v>
      </c>
      <c r="CC527" s="196">
        <v>47429885.719999999</v>
      </c>
      <c r="CD527" s="196">
        <v>95159889.560000017</v>
      </c>
      <c r="CE527" s="196">
        <v>54153427.550000004</v>
      </c>
      <c r="CF527" s="196">
        <v>82890948.439999998</v>
      </c>
      <c r="CG527" s="196">
        <v>32871533.809999999</v>
      </c>
      <c r="CH527" s="196">
        <v>28070220.350000001</v>
      </c>
      <c r="CI527" s="196">
        <v>35563880.560000002</v>
      </c>
      <c r="CJ527" s="196">
        <v>26186513.819999997</v>
      </c>
      <c r="CK527" s="196">
        <v>114959321.8</v>
      </c>
      <c r="CL527" s="196">
        <v>25560023.680000003</v>
      </c>
      <c r="CM527" s="196">
        <v>21674571.52</v>
      </c>
    </row>
    <row r="528" spans="1:91" s="117" customFormat="1" ht="25.95" hidden="1" customHeight="1">
      <c r="A528" s="408"/>
      <c r="B528" s="117">
        <v>24</v>
      </c>
      <c r="C528" s="194" t="s">
        <v>699</v>
      </c>
      <c r="D528" s="191">
        <v>3521557.37</v>
      </c>
      <c r="E528" s="191">
        <v>665316.38</v>
      </c>
      <c r="F528" s="191">
        <v>594163.46</v>
      </c>
      <c r="G528" s="191">
        <v>461451</v>
      </c>
      <c r="H528" s="191">
        <v>284605.09999999998</v>
      </c>
      <c r="I528" s="191">
        <v>437460.19</v>
      </c>
      <c r="J528" s="191">
        <v>764814.15999999992</v>
      </c>
      <c r="K528" s="191">
        <v>1206487.2</v>
      </c>
      <c r="L528" s="191">
        <v>405383</v>
      </c>
      <c r="M528" s="191">
        <v>1129815.94</v>
      </c>
      <c r="N528" s="191">
        <v>2085898.3800000001</v>
      </c>
      <c r="O528" s="191">
        <v>351288.91</v>
      </c>
      <c r="P528" s="191">
        <v>3315439</v>
      </c>
      <c r="Q528" s="191">
        <v>409871.99</v>
      </c>
      <c r="R528" s="191">
        <v>1184011.76</v>
      </c>
      <c r="S528" s="191">
        <v>660908.19999999995</v>
      </c>
      <c r="T528" s="191">
        <v>355311.63</v>
      </c>
      <c r="U528" s="191">
        <v>337240.9</v>
      </c>
      <c r="V528" s="191">
        <v>525841.27</v>
      </c>
      <c r="W528" s="191">
        <v>224043.58000000002</v>
      </c>
      <c r="X528" s="191">
        <v>7638082.79</v>
      </c>
      <c r="Y528" s="191">
        <v>589605.11</v>
      </c>
      <c r="Z528" s="191">
        <v>850562.4800000001</v>
      </c>
      <c r="AA528" s="191">
        <v>967437.60000000009</v>
      </c>
      <c r="AB528" s="191">
        <v>311066.32</v>
      </c>
      <c r="AC528" s="191">
        <v>431560</v>
      </c>
      <c r="AD528" s="191">
        <v>850638.62</v>
      </c>
      <c r="AE528" s="191">
        <v>1028641.41</v>
      </c>
      <c r="AF528" s="191">
        <v>130758.58</v>
      </c>
      <c r="AG528" s="191">
        <v>409680.80000000005</v>
      </c>
      <c r="AH528" s="191">
        <v>656176.42000000004</v>
      </c>
      <c r="AI528" s="191">
        <v>1023087.35</v>
      </c>
      <c r="AJ528" s="191">
        <v>609339.66999999993</v>
      </c>
      <c r="AK528" s="191">
        <v>876770.8</v>
      </c>
      <c r="AL528" s="191">
        <v>7933738.9700000007</v>
      </c>
      <c r="AM528" s="191">
        <v>1153228.54</v>
      </c>
      <c r="AN528" s="191">
        <v>450311</v>
      </c>
      <c r="AO528" s="191">
        <v>1510533.26</v>
      </c>
      <c r="AP528" s="191">
        <v>974721.01</v>
      </c>
      <c r="AQ528" s="191">
        <v>636399.89</v>
      </c>
      <c r="AR528" s="191">
        <v>223664.51</v>
      </c>
      <c r="AS528" s="191">
        <v>3771956.88</v>
      </c>
      <c r="AT528" s="191">
        <v>943618</v>
      </c>
      <c r="AU528" s="191">
        <v>1819357.66</v>
      </c>
      <c r="AV528" s="191">
        <v>786970</v>
      </c>
      <c r="AW528" s="191">
        <v>345921</v>
      </c>
      <c r="AX528" s="191">
        <v>227623.01</v>
      </c>
      <c r="AY528" s="191">
        <v>448079.4</v>
      </c>
      <c r="AZ528" s="191">
        <v>759053.86</v>
      </c>
      <c r="BA528" s="191">
        <v>360309</v>
      </c>
      <c r="BB528" s="191">
        <v>3281330.17</v>
      </c>
      <c r="BC528" s="191">
        <v>615343.69999999995</v>
      </c>
      <c r="BD528" s="191">
        <v>6094758.6399999997</v>
      </c>
      <c r="BE528" s="191">
        <v>1660585.8199999998</v>
      </c>
      <c r="BF528" s="191">
        <v>309958.34000000003</v>
      </c>
      <c r="BG528" s="191">
        <v>522052.47</v>
      </c>
      <c r="BH528" s="191">
        <v>2220143.48</v>
      </c>
      <c r="BI528" s="191">
        <v>317937.17000000004</v>
      </c>
      <c r="BJ528" s="191">
        <v>301926.55</v>
      </c>
      <c r="BK528" s="191">
        <v>506354.05</v>
      </c>
      <c r="BL528" s="191">
        <v>604788.57999999996</v>
      </c>
      <c r="BM528" s="191">
        <v>3838148.12</v>
      </c>
      <c r="BN528" s="191">
        <v>494900.36</v>
      </c>
      <c r="BO528" s="191">
        <v>1113489.53</v>
      </c>
      <c r="BP528" s="191">
        <v>667403.11</v>
      </c>
      <c r="BQ528" s="191">
        <v>310885.51</v>
      </c>
      <c r="BR528" s="191">
        <v>1488318.29</v>
      </c>
      <c r="BS528" s="191">
        <v>17534037.02</v>
      </c>
      <c r="BT528" s="191">
        <v>399028</v>
      </c>
      <c r="BU528" s="191">
        <v>550281.82999999996</v>
      </c>
      <c r="BV528" s="191">
        <v>4018088.28</v>
      </c>
      <c r="BW528" s="191">
        <v>229187.85</v>
      </c>
      <c r="BX528" s="191">
        <v>390180.73</v>
      </c>
      <c r="BY528" s="191">
        <v>1800013.27</v>
      </c>
      <c r="BZ528" s="191">
        <v>245274</v>
      </c>
      <c r="CA528" s="191">
        <v>332474.40999999997</v>
      </c>
      <c r="CB528" s="191">
        <v>388000.53</v>
      </c>
      <c r="CC528" s="191">
        <v>420887.82</v>
      </c>
      <c r="CD528" s="191">
        <v>115679.73</v>
      </c>
      <c r="CE528" s="191">
        <v>715371.13</v>
      </c>
      <c r="CF528" s="191">
        <v>1387759.82</v>
      </c>
      <c r="CG528" s="191">
        <v>239825.06</v>
      </c>
      <c r="CH528" s="191">
        <v>282478</v>
      </c>
      <c r="CI528" s="191">
        <v>748179.48</v>
      </c>
      <c r="CJ528" s="191">
        <v>119693.96</v>
      </c>
      <c r="CK528" s="191">
        <v>1320375.8699999999</v>
      </c>
      <c r="CL528" s="191">
        <v>650024.81000000006</v>
      </c>
      <c r="CM528" s="191">
        <v>224270</v>
      </c>
    </row>
    <row r="529" spans="1:91" s="117" customFormat="1" ht="25.95" hidden="1" customHeight="1">
      <c r="A529" s="408"/>
      <c r="B529" s="117">
        <v>25</v>
      </c>
      <c r="C529" s="195" t="s">
        <v>700</v>
      </c>
      <c r="D529" s="191">
        <v>181113898.69</v>
      </c>
      <c r="E529" s="191">
        <v>12092808.83</v>
      </c>
      <c r="F529" s="191">
        <v>10090916.050000001</v>
      </c>
      <c r="G529" s="191">
        <v>12113000.060000001</v>
      </c>
      <c r="H529" s="191">
        <v>6993619.4100000001</v>
      </c>
      <c r="I529" s="191">
        <v>19854147.219999999</v>
      </c>
      <c r="J529" s="191">
        <v>16099568.35</v>
      </c>
      <c r="K529" s="191">
        <v>32900536.41</v>
      </c>
      <c r="L529" s="191">
        <v>12712429.289999999</v>
      </c>
      <c r="M529" s="191">
        <v>13412313.57</v>
      </c>
      <c r="N529" s="191">
        <v>42977276.5</v>
      </c>
      <c r="O529" s="191">
        <v>3797521.4</v>
      </c>
      <c r="P529" s="191">
        <v>103960144.05</v>
      </c>
      <c r="Q529" s="191">
        <v>14077247.83</v>
      </c>
      <c r="R529" s="191">
        <v>17458389.760000002</v>
      </c>
      <c r="S529" s="191">
        <v>35275343.439999998</v>
      </c>
      <c r="T529" s="191">
        <v>11438357.16</v>
      </c>
      <c r="U529" s="191">
        <v>14773735.01</v>
      </c>
      <c r="V529" s="191">
        <v>10175027.529999999</v>
      </c>
      <c r="W529" s="191">
        <v>3977006.6</v>
      </c>
      <c r="X529" s="191">
        <v>187263068.21000001</v>
      </c>
      <c r="Y529" s="191">
        <v>8064261.4199999999</v>
      </c>
      <c r="Z529" s="191">
        <v>17182464.02</v>
      </c>
      <c r="AA529" s="191">
        <v>11337070.9</v>
      </c>
      <c r="AB529" s="191">
        <v>4694041.8899999997</v>
      </c>
      <c r="AC529" s="191">
        <v>7313675.0700000003</v>
      </c>
      <c r="AD529" s="191">
        <v>10226845.529999999</v>
      </c>
      <c r="AE529" s="191">
        <v>40083455.579999998</v>
      </c>
      <c r="AF529" s="191">
        <v>6712663.7999999998</v>
      </c>
      <c r="AG529" s="191">
        <v>7863275.8499999996</v>
      </c>
      <c r="AH529" s="191">
        <v>11298038.699999999</v>
      </c>
      <c r="AI529" s="191">
        <v>26323387.030000001</v>
      </c>
      <c r="AJ529" s="191">
        <v>11480029.58</v>
      </c>
      <c r="AK529" s="191">
        <v>7600058.3799999999</v>
      </c>
      <c r="AL529" s="191">
        <v>652201914.00999999</v>
      </c>
      <c r="AM529" s="191">
        <v>11099569.869999999</v>
      </c>
      <c r="AN529" s="191">
        <v>6793685.6799999997</v>
      </c>
      <c r="AO529" s="191">
        <v>40780168.170000002</v>
      </c>
      <c r="AP529" s="191">
        <v>26541465.559999999</v>
      </c>
      <c r="AQ529" s="191">
        <v>13609229.65</v>
      </c>
      <c r="AR529" s="191">
        <v>3759884.23</v>
      </c>
      <c r="AS529" s="191">
        <v>89884857.780000001</v>
      </c>
      <c r="AT529" s="191">
        <v>12339121.9</v>
      </c>
      <c r="AU529" s="191">
        <v>24054527.5</v>
      </c>
      <c r="AV529" s="191">
        <v>24789765.859999999</v>
      </c>
      <c r="AW529" s="191">
        <v>8233610.9000000004</v>
      </c>
      <c r="AX529" s="191">
        <v>5927500.8099999996</v>
      </c>
      <c r="AY529" s="191">
        <v>12723403.890000001</v>
      </c>
      <c r="AZ529" s="191">
        <v>11954589.800000001</v>
      </c>
      <c r="BA529" s="191">
        <v>9187937.2799999993</v>
      </c>
      <c r="BB529" s="191">
        <v>132226730.03</v>
      </c>
      <c r="BC529" s="191">
        <v>9309458.5099999998</v>
      </c>
      <c r="BD529" s="191">
        <v>312674492.31</v>
      </c>
      <c r="BE529" s="191">
        <v>39823784.009999998</v>
      </c>
      <c r="BF529" s="191">
        <v>7562938.5</v>
      </c>
      <c r="BG529" s="191">
        <v>9915188.6899999995</v>
      </c>
      <c r="BH529" s="191">
        <v>106532927.41</v>
      </c>
      <c r="BI529" s="191">
        <v>6511617.6699999999</v>
      </c>
      <c r="BJ529" s="191">
        <v>3737536.14</v>
      </c>
      <c r="BK529" s="191">
        <v>12844179.43</v>
      </c>
      <c r="BL529" s="191">
        <v>9399618.9800000004</v>
      </c>
      <c r="BM529" s="191">
        <v>121913510.12</v>
      </c>
      <c r="BN529" s="191">
        <v>26686863.59</v>
      </c>
      <c r="BO529" s="191">
        <v>16204290.17</v>
      </c>
      <c r="BP529" s="191">
        <v>29850263.789999999</v>
      </c>
      <c r="BQ529" s="191">
        <v>16662554.800000001</v>
      </c>
      <c r="BR529" s="191">
        <v>11465865.609999999</v>
      </c>
      <c r="BS529" s="191">
        <v>1021194472.8200001</v>
      </c>
      <c r="BT529" s="191">
        <v>16194761.48</v>
      </c>
      <c r="BU529" s="191">
        <v>14781332.859999999</v>
      </c>
      <c r="BV529" s="191">
        <v>98226148.069999993</v>
      </c>
      <c r="BW529" s="191">
        <v>2744040.35</v>
      </c>
      <c r="BX529" s="191">
        <v>11677441.369999999</v>
      </c>
      <c r="BY529" s="191">
        <v>53471255.829999998</v>
      </c>
      <c r="BZ529" s="191">
        <v>8628726.4600000009</v>
      </c>
      <c r="CA529" s="191">
        <v>6262823.4699999997</v>
      </c>
      <c r="CB529" s="191">
        <v>11239644.83</v>
      </c>
      <c r="CC529" s="191">
        <v>18182857.800000001</v>
      </c>
      <c r="CD529" s="191">
        <v>43954328.479999997</v>
      </c>
      <c r="CE529" s="191">
        <v>18568534.52</v>
      </c>
      <c r="CF529" s="191">
        <v>36494146.200000003</v>
      </c>
      <c r="CG529" s="191">
        <v>6784378.3099999996</v>
      </c>
      <c r="CH529" s="191">
        <v>5820463.5800000001</v>
      </c>
      <c r="CI529" s="191">
        <v>8679565.8200000003</v>
      </c>
      <c r="CJ529" s="191">
        <v>6985600.1900000004</v>
      </c>
      <c r="CK529" s="191">
        <v>50177932.369999997</v>
      </c>
      <c r="CL529" s="191">
        <v>5217693.8600000003</v>
      </c>
      <c r="CM529" s="191">
        <v>5405648.4699999997</v>
      </c>
    </row>
    <row r="530" spans="1:91" s="197" customFormat="1" ht="25.95" hidden="1" customHeight="1">
      <c r="A530" s="408"/>
      <c r="C530" s="198" t="s">
        <v>701</v>
      </c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</row>
    <row r="531" spans="1:91" s="117" customFormat="1" ht="25.95" hidden="1" customHeight="1">
      <c r="A531" s="408"/>
      <c r="B531" s="117">
        <v>26</v>
      </c>
      <c r="C531" s="195" t="s">
        <v>702</v>
      </c>
      <c r="D531" s="191">
        <v>86924178.789999992</v>
      </c>
      <c r="E531" s="191">
        <v>6475050.9899999993</v>
      </c>
      <c r="F531" s="191">
        <v>3957482.08</v>
      </c>
      <c r="G531" s="191">
        <v>3476587.09</v>
      </c>
      <c r="H531" s="191">
        <v>2933374.41</v>
      </c>
      <c r="I531" s="191">
        <v>10243678.659999998</v>
      </c>
      <c r="J531" s="191">
        <v>5052615.3</v>
      </c>
      <c r="K531" s="191">
        <v>10666342.120000001</v>
      </c>
      <c r="L531" s="191">
        <v>3480505.94</v>
      </c>
      <c r="M531" s="191">
        <v>3118037.6500000004</v>
      </c>
      <c r="N531" s="191">
        <v>25912884.25</v>
      </c>
      <c r="O531" s="191">
        <v>2460678.27</v>
      </c>
      <c r="P531" s="191">
        <v>82137531.829999998</v>
      </c>
      <c r="Q531" s="191">
        <v>7053531</v>
      </c>
      <c r="R531" s="191">
        <v>7617365.96</v>
      </c>
      <c r="S531" s="191">
        <v>11172820.6</v>
      </c>
      <c r="T531" s="191">
        <v>3719496.2700000005</v>
      </c>
      <c r="U531" s="191">
        <v>6946134.7300000004</v>
      </c>
      <c r="V531" s="191">
        <v>4416723.1099999994</v>
      </c>
      <c r="W531" s="191">
        <v>1463998.89</v>
      </c>
      <c r="X531" s="191">
        <v>159923567.53999999</v>
      </c>
      <c r="Y531" s="191">
        <v>3597695.22</v>
      </c>
      <c r="Z531" s="191">
        <v>8167567.5800000001</v>
      </c>
      <c r="AA531" s="191">
        <v>6519774.1500000004</v>
      </c>
      <c r="AB531" s="191">
        <v>1686443.5100000002</v>
      </c>
      <c r="AC531" s="191">
        <v>2678836.86</v>
      </c>
      <c r="AD531" s="191">
        <v>4296774.6900000004</v>
      </c>
      <c r="AE531" s="191">
        <v>17880117.850000001</v>
      </c>
      <c r="AF531" s="191">
        <v>4391516.4400000004</v>
      </c>
      <c r="AG531" s="191">
        <v>3762306.02</v>
      </c>
      <c r="AH531" s="191">
        <v>5298033.5999999996</v>
      </c>
      <c r="AI531" s="191">
        <v>9678419.3399999999</v>
      </c>
      <c r="AJ531" s="191">
        <v>5211574.82</v>
      </c>
      <c r="AK531" s="191">
        <v>3506543.66</v>
      </c>
      <c r="AL531" s="191">
        <v>441174714.62</v>
      </c>
      <c r="AM531" s="191">
        <v>7669841.3199999994</v>
      </c>
      <c r="AN531" s="191">
        <v>4725393.8499999996</v>
      </c>
      <c r="AO531" s="191">
        <v>14170052.120000001</v>
      </c>
      <c r="AP531" s="191">
        <v>13064697.85</v>
      </c>
      <c r="AQ531" s="191">
        <v>4394198.37</v>
      </c>
      <c r="AR531" s="191">
        <v>1493494.02</v>
      </c>
      <c r="AS531" s="191">
        <v>48228551.099999994</v>
      </c>
      <c r="AT531" s="191">
        <v>5675158.5899999999</v>
      </c>
      <c r="AU531" s="191">
        <v>12612250.560000001</v>
      </c>
      <c r="AV531" s="191">
        <v>13246139.08</v>
      </c>
      <c r="AW531" s="191">
        <v>4510321.4799999995</v>
      </c>
      <c r="AX531" s="191">
        <v>2957821.68</v>
      </c>
      <c r="AY531" s="191">
        <v>4278086.34</v>
      </c>
      <c r="AZ531" s="191">
        <v>6664298.5899999999</v>
      </c>
      <c r="BA531" s="191">
        <v>4463722.13</v>
      </c>
      <c r="BB531" s="191">
        <v>43837497.119999997</v>
      </c>
      <c r="BC531" s="191">
        <v>4654786.1500000004</v>
      </c>
      <c r="BD531" s="191">
        <v>181296514.51999998</v>
      </c>
      <c r="BE531" s="191">
        <v>12871546.25</v>
      </c>
      <c r="BF531" s="191">
        <v>3054191.47</v>
      </c>
      <c r="BG531" s="191">
        <v>4119315.71</v>
      </c>
      <c r="BH531" s="191">
        <v>87280470.420000002</v>
      </c>
      <c r="BI531" s="191">
        <v>2905454.31</v>
      </c>
      <c r="BJ531" s="191">
        <v>1924640.29</v>
      </c>
      <c r="BK531" s="191">
        <v>4374393.04</v>
      </c>
      <c r="BL531" s="191">
        <v>5110279.62</v>
      </c>
      <c r="BM531" s="191">
        <v>109943194.59</v>
      </c>
      <c r="BN531" s="191">
        <v>8200010.46</v>
      </c>
      <c r="BO531" s="191">
        <v>6924145.7000000002</v>
      </c>
      <c r="BP531" s="191">
        <v>12722673.530000001</v>
      </c>
      <c r="BQ531" s="191">
        <v>6311720.8899999997</v>
      </c>
      <c r="BR531" s="191">
        <v>4567101.88</v>
      </c>
      <c r="BS531" s="191">
        <v>655562814.81000006</v>
      </c>
      <c r="BT531" s="191">
        <v>4910389.4800000004</v>
      </c>
      <c r="BU531" s="191">
        <v>6833818.1800000006</v>
      </c>
      <c r="BV531" s="191">
        <v>57156411.050000004</v>
      </c>
      <c r="BW531" s="191">
        <v>1035116.21</v>
      </c>
      <c r="BX531" s="191">
        <v>4600526.6899999995</v>
      </c>
      <c r="BY531" s="191">
        <v>31168410.84</v>
      </c>
      <c r="BZ531" s="191">
        <v>2796005.19</v>
      </c>
      <c r="CA531" s="191">
        <v>3485407.05</v>
      </c>
      <c r="CB531" s="191">
        <v>5345695.26</v>
      </c>
      <c r="CC531" s="191">
        <v>6156070.25</v>
      </c>
      <c r="CD531" s="191">
        <v>20229094.429999996</v>
      </c>
      <c r="CE531" s="191">
        <v>6498412.7400000002</v>
      </c>
      <c r="CF531" s="191">
        <v>15626626.199999999</v>
      </c>
      <c r="CG531" s="191">
        <v>4654996.9200000009</v>
      </c>
      <c r="CH531" s="191">
        <v>2616451.7600000002</v>
      </c>
      <c r="CI531" s="191">
        <v>2761366.47</v>
      </c>
      <c r="CJ531" s="191">
        <v>3612434.73</v>
      </c>
      <c r="CK531" s="191">
        <v>29909128.960000001</v>
      </c>
      <c r="CL531" s="191">
        <v>2514710.2999999998</v>
      </c>
      <c r="CM531" s="191">
        <v>3108079.13</v>
      </c>
    </row>
    <row r="532" spans="1:91" s="117" customFormat="1" ht="25.95" hidden="1" customHeight="1">
      <c r="A532" s="408"/>
      <c r="B532" s="117">
        <v>27</v>
      </c>
      <c r="C532" s="194" t="s">
        <v>703</v>
      </c>
      <c r="D532" s="191">
        <v>18427602.57</v>
      </c>
      <c r="E532" s="191">
        <v>4619843.51</v>
      </c>
      <c r="F532" s="191">
        <v>8137679</v>
      </c>
      <c r="G532" s="191">
        <v>7173643.5999999996</v>
      </c>
      <c r="H532" s="191">
        <v>2457115</v>
      </c>
      <c r="I532" s="191">
        <v>5816675.3300000001</v>
      </c>
      <c r="J532" s="191">
        <v>7102008.4000000004</v>
      </c>
      <c r="K532" s="191">
        <v>9787203.5999999996</v>
      </c>
      <c r="L532" s="191">
        <v>5763965</v>
      </c>
      <c r="M532" s="191">
        <v>10107108.41</v>
      </c>
      <c r="N532" s="191">
        <v>17018287.75</v>
      </c>
      <c r="O532" s="191">
        <v>2618878.4</v>
      </c>
      <c r="P532" s="191">
        <v>30651509.449999999</v>
      </c>
      <c r="Q532" s="191">
        <v>4684815.74</v>
      </c>
      <c r="R532" s="191">
        <v>5916385.5</v>
      </c>
      <c r="S532" s="191">
        <v>1805748</v>
      </c>
      <c r="T532" s="191">
        <v>5797330.6299999999</v>
      </c>
      <c r="U532" s="191">
        <v>4538137.25</v>
      </c>
      <c r="V532" s="191">
        <v>4013126</v>
      </c>
      <c r="W532" s="191">
        <v>2851588.42</v>
      </c>
      <c r="X532" s="191">
        <v>12087944</v>
      </c>
      <c r="Y532" s="191">
        <v>4110234.7</v>
      </c>
      <c r="Z532" s="191">
        <v>10148279.74</v>
      </c>
      <c r="AA532" s="191">
        <v>5735835.2999999998</v>
      </c>
      <c r="AB532" s="191">
        <v>3467522.3</v>
      </c>
      <c r="AC532" s="191">
        <v>2824969.73</v>
      </c>
      <c r="AD532" s="191">
        <v>4011359.2</v>
      </c>
      <c r="AE532" s="191">
        <v>15999878.880000001</v>
      </c>
      <c r="AF532" s="191">
        <v>3317238.5</v>
      </c>
      <c r="AG532" s="191">
        <v>3789267.54</v>
      </c>
      <c r="AH532" s="191">
        <v>8352397</v>
      </c>
      <c r="AI532" s="191">
        <v>4824449</v>
      </c>
      <c r="AJ532" s="191">
        <v>4578004.5999999996</v>
      </c>
      <c r="AK532" s="191">
        <v>6365943.2000000002</v>
      </c>
      <c r="AL532" s="191">
        <v>25410459.43</v>
      </c>
      <c r="AM532" s="191">
        <v>3946905.25</v>
      </c>
      <c r="AN532" s="191">
        <v>4040086.4</v>
      </c>
      <c r="AO532" s="191">
        <v>7886144.5</v>
      </c>
      <c r="AP532" s="191">
        <v>11221617.140000001</v>
      </c>
      <c r="AQ532" s="191">
        <v>4621988.12</v>
      </c>
      <c r="AR532" s="191">
        <v>1720568.5</v>
      </c>
      <c r="AS532" s="191">
        <v>26656824.079999998</v>
      </c>
      <c r="AT532" s="191">
        <v>6447902.0999999996</v>
      </c>
      <c r="AU532" s="191">
        <v>7945457</v>
      </c>
      <c r="AV532" s="191">
        <v>10244798.199999999</v>
      </c>
      <c r="AW532" s="191">
        <v>4756305</v>
      </c>
      <c r="AX532" s="191">
        <v>2836722.09</v>
      </c>
      <c r="AY532" s="191">
        <v>5704625.0599999996</v>
      </c>
      <c r="AZ532" s="191">
        <v>5239709</v>
      </c>
      <c r="BA532" s="191">
        <v>4167213.85</v>
      </c>
      <c r="BB532" s="191">
        <v>17571983.579999998</v>
      </c>
      <c r="BC532" s="191">
        <v>4449979</v>
      </c>
      <c r="BD532" s="191">
        <v>10810103.5</v>
      </c>
      <c r="BE532" s="191">
        <v>12856827.5</v>
      </c>
      <c r="BF532" s="191">
        <v>4444652</v>
      </c>
      <c r="BG532" s="191">
        <v>5009570.71</v>
      </c>
      <c r="BH532" s="191">
        <v>7782204.5199999996</v>
      </c>
      <c r="BI532" s="191">
        <v>3718895.39</v>
      </c>
      <c r="BJ532" s="191">
        <v>2391058.34</v>
      </c>
      <c r="BK532" s="191">
        <v>3757329.6</v>
      </c>
      <c r="BL532" s="191">
        <v>4019100.4</v>
      </c>
      <c r="BM532" s="191">
        <v>19497647.629999999</v>
      </c>
      <c r="BN532" s="191">
        <v>6072545.8799999999</v>
      </c>
      <c r="BO532" s="191">
        <v>6386652.1100000003</v>
      </c>
      <c r="BP532" s="191">
        <v>11353479.199999999</v>
      </c>
      <c r="BQ532" s="191">
        <v>7151941.2599999998</v>
      </c>
      <c r="BR532" s="191">
        <v>8392911.2200000007</v>
      </c>
      <c r="BS532" s="191">
        <v>23651237.210000001</v>
      </c>
      <c r="BT532" s="191">
        <v>6132190</v>
      </c>
      <c r="BU532" s="191">
        <v>5345512.26</v>
      </c>
      <c r="BV532" s="191">
        <v>9990990.6400000006</v>
      </c>
      <c r="BW532" s="191">
        <v>19945.2</v>
      </c>
      <c r="BX532" s="191">
        <v>5462964.5800000001</v>
      </c>
      <c r="BY532" s="191">
        <v>15178570.82</v>
      </c>
      <c r="BZ532" s="191">
        <v>2928657.25</v>
      </c>
      <c r="CA532" s="191">
        <v>5126045</v>
      </c>
      <c r="CB532" s="191">
        <v>6111888.9100000001</v>
      </c>
      <c r="CC532" s="191">
        <v>8484191</v>
      </c>
      <c r="CD532" s="191">
        <v>11399876</v>
      </c>
      <c r="CE532" s="191">
        <v>6678793.5800000001</v>
      </c>
      <c r="CF532" s="191">
        <v>7522188.71</v>
      </c>
      <c r="CG532" s="191">
        <v>1282916</v>
      </c>
      <c r="CH532" s="191">
        <v>3285971.77</v>
      </c>
      <c r="CI532" s="191">
        <v>4482004</v>
      </c>
      <c r="CJ532" s="191">
        <v>3179643.6</v>
      </c>
      <c r="CK532" s="191">
        <v>25763147.449999999</v>
      </c>
      <c r="CL532" s="191">
        <v>2815385.5</v>
      </c>
      <c r="CM532" s="191">
        <v>3389652</v>
      </c>
    </row>
    <row r="533" spans="1:91" s="197" customFormat="1" ht="25.95" hidden="1" customHeight="1">
      <c r="A533" s="408"/>
      <c r="C533" s="198" t="s">
        <v>704</v>
      </c>
      <c r="D533" s="196">
        <v>105351781.35999998</v>
      </c>
      <c r="E533" s="196">
        <v>11094894.5</v>
      </c>
      <c r="F533" s="196">
        <v>12095161.08</v>
      </c>
      <c r="G533" s="196">
        <v>10650230.689999999</v>
      </c>
      <c r="H533" s="196">
        <v>5390489.4100000001</v>
      </c>
      <c r="I533" s="196">
        <v>16060353.989999998</v>
      </c>
      <c r="J533" s="196">
        <v>12154623.699999999</v>
      </c>
      <c r="K533" s="196">
        <v>20453545.719999999</v>
      </c>
      <c r="L533" s="196">
        <v>9244470.9399999995</v>
      </c>
      <c r="M533" s="196">
        <v>13225146.060000001</v>
      </c>
      <c r="N533" s="196">
        <v>42931172</v>
      </c>
      <c r="O533" s="196">
        <v>5079556.67</v>
      </c>
      <c r="P533" s="196">
        <v>112789041.28</v>
      </c>
      <c r="Q533" s="196">
        <v>11738346.74</v>
      </c>
      <c r="R533" s="196">
        <v>13533751.460000001</v>
      </c>
      <c r="S533" s="196">
        <v>12978568.6</v>
      </c>
      <c r="T533" s="196">
        <v>9516826.9000000004</v>
      </c>
      <c r="U533" s="196">
        <v>11484271.98</v>
      </c>
      <c r="V533" s="196">
        <v>8429849.1099999994</v>
      </c>
      <c r="W533" s="196">
        <v>4315587.3099999996</v>
      </c>
      <c r="X533" s="196">
        <v>172011511.53999999</v>
      </c>
      <c r="Y533" s="196">
        <v>7707929.9199999999</v>
      </c>
      <c r="Z533" s="196">
        <v>18315847.32</v>
      </c>
      <c r="AA533" s="196">
        <v>12255609.449999999</v>
      </c>
      <c r="AB533" s="196">
        <v>5153965.8100000005</v>
      </c>
      <c r="AC533" s="196">
        <v>5503806.5899999999</v>
      </c>
      <c r="AD533" s="196">
        <v>8308133.8900000006</v>
      </c>
      <c r="AE533" s="196">
        <v>33879996.730000004</v>
      </c>
      <c r="AF533" s="196">
        <v>7708754.9400000004</v>
      </c>
      <c r="AG533" s="196">
        <v>7551573.5600000005</v>
      </c>
      <c r="AH533" s="196">
        <v>13650430.6</v>
      </c>
      <c r="AI533" s="196">
        <v>14502868.34</v>
      </c>
      <c r="AJ533" s="196">
        <v>9789579.4199999999</v>
      </c>
      <c r="AK533" s="196">
        <v>9872486.8599999994</v>
      </c>
      <c r="AL533" s="196">
        <v>466585174.05000001</v>
      </c>
      <c r="AM533" s="196">
        <v>11616746.57</v>
      </c>
      <c r="AN533" s="196">
        <v>8765480.25</v>
      </c>
      <c r="AO533" s="196">
        <v>22056196.620000001</v>
      </c>
      <c r="AP533" s="196">
        <v>24286314.990000002</v>
      </c>
      <c r="AQ533" s="196">
        <v>9016186.4900000002</v>
      </c>
      <c r="AR533" s="196">
        <v>3214062.52</v>
      </c>
      <c r="AS533" s="196">
        <v>74885375.179999992</v>
      </c>
      <c r="AT533" s="196">
        <v>12123060.689999999</v>
      </c>
      <c r="AU533" s="196">
        <v>20557707.560000002</v>
      </c>
      <c r="AV533" s="196">
        <v>23490937.280000001</v>
      </c>
      <c r="AW533" s="196">
        <v>9266626.4800000004</v>
      </c>
      <c r="AX533" s="196">
        <v>5794543.7699999996</v>
      </c>
      <c r="AY533" s="196">
        <v>9982711.3999999985</v>
      </c>
      <c r="AZ533" s="196">
        <v>11904007.59</v>
      </c>
      <c r="BA533" s="196">
        <v>8630935.9800000004</v>
      </c>
      <c r="BB533" s="196">
        <v>61409480.699999996</v>
      </c>
      <c r="BC533" s="196">
        <v>9104765.1500000004</v>
      </c>
      <c r="BD533" s="196">
        <v>192106618.01999998</v>
      </c>
      <c r="BE533" s="196">
        <v>25728373.75</v>
      </c>
      <c r="BF533" s="196">
        <v>7498843.4700000007</v>
      </c>
      <c r="BG533" s="196">
        <v>9128886.4199999999</v>
      </c>
      <c r="BH533" s="196">
        <v>95062674.939999998</v>
      </c>
      <c r="BI533" s="196">
        <v>6624349.7000000002</v>
      </c>
      <c r="BJ533" s="196">
        <v>4315698.63</v>
      </c>
      <c r="BK533" s="196">
        <v>8131722.6400000006</v>
      </c>
      <c r="BL533" s="196">
        <v>9129380.0199999996</v>
      </c>
      <c r="BM533" s="196">
        <v>129440842.22</v>
      </c>
      <c r="BN533" s="196">
        <v>14272556.34</v>
      </c>
      <c r="BO533" s="196">
        <v>13310797.810000001</v>
      </c>
      <c r="BP533" s="196">
        <v>24076152.73</v>
      </c>
      <c r="BQ533" s="196">
        <v>13463662.149999999</v>
      </c>
      <c r="BR533" s="196">
        <v>12960013.100000001</v>
      </c>
      <c r="BS533" s="196">
        <v>679214052.0200001</v>
      </c>
      <c r="BT533" s="196">
        <v>11042579.48</v>
      </c>
      <c r="BU533" s="196">
        <v>12179330.440000001</v>
      </c>
      <c r="BV533" s="196">
        <v>67147401.689999998</v>
      </c>
      <c r="BW533" s="196">
        <v>1055061.4099999999</v>
      </c>
      <c r="BX533" s="196">
        <v>10063491.27</v>
      </c>
      <c r="BY533" s="196">
        <v>46346981.659999996</v>
      </c>
      <c r="BZ533" s="196">
        <v>5724662.4399999995</v>
      </c>
      <c r="CA533" s="196">
        <v>8611452.0500000007</v>
      </c>
      <c r="CB533" s="196">
        <v>11457584.17</v>
      </c>
      <c r="CC533" s="196">
        <v>14640261.25</v>
      </c>
      <c r="CD533" s="196">
        <v>31628970.429999996</v>
      </c>
      <c r="CE533" s="196">
        <v>13177206.32</v>
      </c>
      <c r="CF533" s="196">
        <v>23148814.91</v>
      </c>
      <c r="CG533" s="196">
        <v>5937912.9200000009</v>
      </c>
      <c r="CH533" s="196">
        <v>5902423.5300000003</v>
      </c>
      <c r="CI533" s="196">
        <v>7243370.4700000007</v>
      </c>
      <c r="CJ533" s="196">
        <v>6792078.3300000001</v>
      </c>
      <c r="CK533" s="196">
        <v>55672276.409999996</v>
      </c>
      <c r="CL533" s="196">
        <v>5330095.8</v>
      </c>
      <c r="CM533" s="196">
        <v>6497731.1299999999</v>
      </c>
    </row>
    <row r="534" spans="1:91" s="117" customFormat="1" ht="25.95" hidden="1" customHeight="1">
      <c r="A534" s="408"/>
      <c r="B534" s="117">
        <v>28</v>
      </c>
      <c r="C534" s="194" t="s">
        <v>705</v>
      </c>
      <c r="D534" s="191">
        <v>30617212.75</v>
      </c>
      <c r="E534" s="191">
        <v>5627212.2299999995</v>
      </c>
      <c r="F534" s="191">
        <v>5880979.2800000003</v>
      </c>
      <c r="G534" s="191">
        <v>5191990.95</v>
      </c>
      <c r="H534" s="191">
        <v>3782245.05</v>
      </c>
      <c r="I534" s="191">
        <v>4384658.7699999996</v>
      </c>
      <c r="J534" s="191">
        <v>6443157.6099999994</v>
      </c>
      <c r="K534" s="191">
        <v>9336099.1699999999</v>
      </c>
      <c r="L534" s="191">
        <v>6560818.3600000003</v>
      </c>
      <c r="M534" s="191">
        <v>6933670.2200000007</v>
      </c>
      <c r="N534" s="191">
        <v>15015835.75</v>
      </c>
      <c r="O534" s="191">
        <v>1498597.5999999999</v>
      </c>
      <c r="P534" s="191">
        <v>27418981.809999999</v>
      </c>
      <c r="Q534" s="191">
        <v>5642948.4500000002</v>
      </c>
      <c r="R534" s="191">
        <v>6477997.6899999995</v>
      </c>
      <c r="S534" s="191">
        <v>10284642.630000001</v>
      </c>
      <c r="T534" s="191">
        <v>5861465.3900000006</v>
      </c>
      <c r="U534" s="191">
        <v>4950182.5</v>
      </c>
      <c r="V534" s="191">
        <v>4866540.8900000006</v>
      </c>
      <c r="W534" s="191">
        <v>1888878.5</v>
      </c>
      <c r="X534" s="191">
        <v>48674895.989999995</v>
      </c>
      <c r="Y534" s="191">
        <v>3770369.8</v>
      </c>
      <c r="Z534" s="191">
        <v>7542202.25</v>
      </c>
      <c r="AA534" s="191">
        <v>6686610.0199999996</v>
      </c>
      <c r="AB534" s="191">
        <v>2307289.7400000002</v>
      </c>
      <c r="AC534" s="191">
        <v>3696090.46</v>
      </c>
      <c r="AD534" s="191">
        <v>4508628.4000000004</v>
      </c>
      <c r="AE534" s="191">
        <v>16172936.150000002</v>
      </c>
      <c r="AF534" s="191">
        <v>5980041.5</v>
      </c>
      <c r="AG534" s="191">
        <v>5329846.6399999997</v>
      </c>
      <c r="AH534" s="191">
        <v>7481874.5599999996</v>
      </c>
      <c r="AI534" s="191">
        <v>6564448.7400000002</v>
      </c>
      <c r="AJ534" s="191">
        <v>4115247.37</v>
      </c>
      <c r="AK534" s="191">
        <v>5825993.0899999999</v>
      </c>
      <c r="AL534" s="191">
        <v>68699189.870000005</v>
      </c>
      <c r="AM534" s="191">
        <v>9927291.1899999995</v>
      </c>
      <c r="AN534" s="191">
        <v>4616074.2</v>
      </c>
      <c r="AO534" s="191">
        <v>8574802.0499999989</v>
      </c>
      <c r="AP534" s="191">
        <v>9469032.6099999994</v>
      </c>
      <c r="AQ534" s="191">
        <v>7647322.6100000003</v>
      </c>
      <c r="AR534" s="191">
        <v>2017015.13</v>
      </c>
      <c r="AS534" s="191">
        <v>23933591.050000004</v>
      </c>
      <c r="AT534" s="191">
        <v>5707811.4300000006</v>
      </c>
      <c r="AU534" s="191">
        <v>14616882.9</v>
      </c>
      <c r="AV534" s="191">
        <v>10340481.279999999</v>
      </c>
      <c r="AW534" s="191">
        <v>5250664.6099999994</v>
      </c>
      <c r="AX534" s="191">
        <v>3454263.74</v>
      </c>
      <c r="AY534" s="191">
        <v>5605175.9399999995</v>
      </c>
      <c r="AZ534" s="191">
        <v>5624612.9300000006</v>
      </c>
      <c r="BA534" s="191">
        <v>4825837.34</v>
      </c>
      <c r="BB534" s="191">
        <v>20348330.859999999</v>
      </c>
      <c r="BC534" s="191">
        <v>5929947.6299999999</v>
      </c>
      <c r="BD534" s="191">
        <v>27937281.250000004</v>
      </c>
      <c r="BE534" s="191">
        <v>7494411.4600000009</v>
      </c>
      <c r="BF534" s="191">
        <v>2092344.04</v>
      </c>
      <c r="BG534" s="191">
        <v>4844690.67</v>
      </c>
      <c r="BH534" s="191">
        <v>19748241.739999998</v>
      </c>
      <c r="BI534" s="191">
        <v>2873288.29</v>
      </c>
      <c r="BJ534" s="191">
        <v>2265937.63</v>
      </c>
      <c r="BK534" s="191">
        <v>3748151.95</v>
      </c>
      <c r="BL534" s="191">
        <v>3201905.11</v>
      </c>
      <c r="BM534" s="191">
        <v>34111434.730000004</v>
      </c>
      <c r="BN534" s="191">
        <v>7374840.4299999997</v>
      </c>
      <c r="BO534" s="191">
        <v>5846145.1099999994</v>
      </c>
      <c r="BP534" s="191">
        <v>7790901.5499999998</v>
      </c>
      <c r="BQ534" s="191">
        <v>8889647.6999999993</v>
      </c>
      <c r="BR534" s="191">
        <v>4601962.8900000006</v>
      </c>
      <c r="BS534" s="191">
        <v>119571568.31999999</v>
      </c>
      <c r="BT534" s="191">
        <v>6658337.0099999998</v>
      </c>
      <c r="BU534" s="191">
        <v>6882746.3300000001</v>
      </c>
      <c r="BV534" s="191">
        <v>18045300.289999999</v>
      </c>
      <c r="BW534" s="191">
        <v>5344912.5</v>
      </c>
      <c r="BX534" s="191">
        <v>4595876.6399999997</v>
      </c>
      <c r="BY534" s="191">
        <v>15393146.459999999</v>
      </c>
      <c r="BZ534" s="191">
        <v>3945716.49</v>
      </c>
      <c r="CA534" s="191">
        <v>3133081.27</v>
      </c>
      <c r="CB534" s="191">
        <v>5629151.29</v>
      </c>
      <c r="CC534" s="191">
        <v>15747656.139999999</v>
      </c>
      <c r="CD534" s="191">
        <v>10058825.049999999</v>
      </c>
      <c r="CE534" s="191">
        <v>8259695.6699999999</v>
      </c>
      <c r="CF534" s="191">
        <v>9811248.3599999994</v>
      </c>
      <c r="CG534" s="191">
        <v>2531754.6500000004</v>
      </c>
      <c r="CH534" s="191">
        <v>2693921.87</v>
      </c>
      <c r="CI534" s="191">
        <v>5396948.2899999991</v>
      </c>
      <c r="CJ534" s="191">
        <v>3913702.8199999994</v>
      </c>
      <c r="CK534" s="191">
        <v>13721810.02</v>
      </c>
      <c r="CL534" s="191">
        <v>1411982.56</v>
      </c>
      <c r="CM534" s="191">
        <v>1903681.91</v>
      </c>
    </row>
    <row r="535" spans="1:91" s="117" customFormat="1" ht="25.95" hidden="1" customHeight="1">
      <c r="A535" s="408"/>
      <c r="B535" s="117">
        <v>29</v>
      </c>
      <c r="C535" s="195" t="s">
        <v>706</v>
      </c>
      <c r="D535" s="191">
        <v>20864374.07</v>
      </c>
      <c r="E535" s="191">
        <v>5042858.9000000004</v>
      </c>
      <c r="F535" s="191">
        <v>6364572.2599999998</v>
      </c>
      <c r="G535" s="191">
        <v>5319596.95</v>
      </c>
      <c r="H535" s="191">
        <v>2648442.77</v>
      </c>
      <c r="I535" s="191">
        <v>4271323.54</v>
      </c>
      <c r="J535" s="191">
        <v>5244544.33</v>
      </c>
      <c r="K535" s="191">
        <v>37691655.479999997</v>
      </c>
      <c r="L535" s="191">
        <v>9028672.25</v>
      </c>
      <c r="M535" s="191">
        <v>5051743.51</v>
      </c>
      <c r="N535" s="191">
        <v>11491469.77</v>
      </c>
      <c r="O535" s="191">
        <v>1638897.51</v>
      </c>
      <c r="P535" s="191">
        <v>57617798.210000008</v>
      </c>
      <c r="Q535" s="191">
        <v>4808231.3100000005</v>
      </c>
      <c r="R535" s="191">
        <v>18882575.379999999</v>
      </c>
      <c r="S535" s="191">
        <v>12191450.98</v>
      </c>
      <c r="T535" s="191">
        <v>6692456.75</v>
      </c>
      <c r="U535" s="191">
        <v>7499915.7999999998</v>
      </c>
      <c r="V535" s="191">
        <v>3291895.35</v>
      </c>
      <c r="W535" s="191">
        <v>1399124.1099999999</v>
      </c>
      <c r="X535" s="191">
        <v>42527166.379999995</v>
      </c>
      <c r="Y535" s="191">
        <v>4629778.49</v>
      </c>
      <c r="Z535" s="191">
        <v>3971089.97</v>
      </c>
      <c r="AA535" s="191">
        <v>8337096.8700000001</v>
      </c>
      <c r="AB535" s="191">
        <v>1280946.3500000001</v>
      </c>
      <c r="AC535" s="191">
        <v>4117649.49</v>
      </c>
      <c r="AD535" s="191">
        <v>3686773.88</v>
      </c>
      <c r="AE535" s="191">
        <v>13650626.030000001</v>
      </c>
      <c r="AF535" s="191">
        <v>2022607.7</v>
      </c>
      <c r="AG535" s="191">
        <v>2863498.02</v>
      </c>
      <c r="AH535" s="191">
        <v>3634931.1100000003</v>
      </c>
      <c r="AI535" s="191">
        <v>12265091.57</v>
      </c>
      <c r="AJ535" s="191">
        <v>4825337.99</v>
      </c>
      <c r="AK535" s="191">
        <v>4930271.0999999996</v>
      </c>
      <c r="AL535" s="191">
        <v>187895660.67999998</v>
      </c>
      <c r="AM535" s="191">
        <v>4090066.8200000003</v>
      </c>
      <c r="AN535" s="191">
        <v>5207242.68</v>
      </c>
      <c r="AO535" s="191">
        <v>30817329.920000002</v>
      </c>
      <c r="AP535" s="191">
        <v>6065372.2300000004</v>
      </c>
      <c r="AQ535" s="191">
        <v>6569614.8999999994</v>
      </c>
      <c r="AR535" s="191">
        <v>2300041.41</v>
      </c>
      <c r="AS535" s="191">
        <v>64237040.840000004</v>
      </c>
      <c r="AT535" s="191">
        <v>6649329.5899999999</v>
      </c>
      <c r="AU535" s="191">
        <v>14727523.32</v>
      </c>
      <c r="AV535" s="191">
        <v>14838720.16</v>
      </c>
      <c r="AW535" s="191">
        <v>4500495.34</v>
      </c>
      <c r="AX535" s="191">
        <v>1122572.49</v>
      </c>
      <c r="AY535" s="191">
        <v>11198647.529999999</v>
      </c>
      <c r="AZ535" s="191">
        <v>5706675.2300000004</v>
      </c>
      <c r="BA535" s="191">
        <v>4495408.5999999996</v>
      </c>
      <c r="BB535" s="191">
        <v>48812382.859999999</v>
      </c>
      <c r="BC535" s="191">
        <v>4714208.5600000005</v>
      </c>
      <c r="BD535" s="191">
        <v>49501616.630000003</v>
      </c>
      <c r="BE535" s="191">
        <v>23964907.399999999</v>
      </c>
      <c r="BF535" s="191">
        <v>5095193.2</v>
      </c>
      <c r="BG535" s="191">
        <v>2998393.91</v>
      </c>
      <c r="BH535" s="191">
        <v>45659944.469999999</v>
      </c>
      <c r="BI535" s="191">
        <v>1763699.6800000002</v>
      </c>
      <c r="BJ535" s="191">
        <v>3165524.1399999997</v>
      </c>
      <c r="BK535" s="191">
        <v>3452709.74</v>
      </c>
      <c r="BL535" s="191">
        <v>2957825.48</v>
      </c>
      <c r="BM535" s="191">
        <v>30929102.390000001</v>
      </c>
      <c r="BN535" s="191">
        <v>5617622.6100000003</v>
      </c>
      <c r="BO535" s="191">
        <v>7816749.5399999991</v>
      </c>
      <c r="BP535" s="191">
        <v>7265137.9800000004</v>
      </c>
      <c r="BQ535" s="191">
        <v>4789468.71</v>
      </c>
      <c r="BR535" s="191">
        <v>3794009.38</v>
      </c>
      <c r="BS535" s="191">
        <v>188493088.22999999</v>
      </c>
      <c r="BT535" s="191">
        <v>14466489.84</v>
      </c>
      <c r="BU535" s="191">
        <v>2422978.02</v>
      </c>
      <c r="BV535" s="191">
        <v>50247344.619999997</v>
      </c>
      <c r="BW535" s="191">
        <v>2360599.5300000003</v>
      </c>
      <c r="BX535" s="191">
        <v>6083300.459999999</v>
      </c>
      <c r="BY535" s="191">
        <v>26342879.620000001</v>
      </c>
      <c r="BZ535" s="191">
        <v>2066943.5999999999</v>
      </c>
      <c r="CA535" s="191">
        <v>4105820.56</v>
      </c>
      <c r="CB535" s="191">
        <v>4717015.78</v>
      </c>
      <c r="CC535" s="191">
        <v>24685527.469999999</v>
      </c>
      <c r="CD535" s="191">
        <v>17830602.600000001</v>
      </c>
      <c r="CE535" s="191">
        <v>8146918.7599999998</v>
      </c>
      <c r="CF535" s="191">
        <v>22103983.620000001</v>
      </c>
      <c r="CG535" s="191">
        <v>5604254.3899999997</v>
      </c>
      <c r="CH535" s="191">
        <v>1941493.06</v>
      </c>
      <c r="CI535" s="191">
        <v>3899878.2199999997</v>
      </c>
      <c r="CJ535" s="191">
        <v>2714647.51</v>
      </c>
      <c r="CK535" s="191">
        <v>36097831.080000006</v>
      </c>
      <c r="CL535" s="191">
        <v>1710092.75</v>
      </c>
      <c r="CM535" s="191">
        <v>2324026.3499999996</v>
      </c>
    </row>
    <row r="536" spans="1:91" s="117" customFormat="1" ht="25.95" hidden="1" customHeight="1">
      <c r="A536" s="408"/>
      <c r="B536" s="117">
        <v>30</v>
      </c>
      <c r="C536" s="194" t="s">
        <v>707</v>
      </c>
      <c r="D536" s="191">
        <v>51532047</v>
      </c>
      <c r="E536" s="191">
        <v>2455995</v>
      </c>
      <c r="F536" s="191">
        <v>6370970</v>
      </c>
      <c r="G536" s="191">
        <v>2064988</v>
      </c>
      <c r="H536" s="191">
        <v>1653411</v>
      </c>
      <c r="I536" s="191">
        <v>1713839</v>
      </c>
      <c r="J536" s="191">
        <v>2979043.4</v>
      </c>
      <c r="K536" s="191">
        <v>7833355.2000000002</v>
      </c>
      <c r="L536" s="191">
        <v>2552939</v>
      </c>
      <c r="M536" s="191">
        <v>2934097</v>
      </c>
      <c r="N536" s="191">
        <v>12489214.4</v>
      </c>
      <c r="O536" s="191">
        <v>486187</v>
      </c>
      <c r="P536" s="191">
        <v>31858698</v>
      </c>
      <c r="Q536" s="191">
        <v>3496740</v>
      </c>
      <c r="R536" s="191">
        <v>5380054</v>
      </c>
      <c r="S536" s="191">
        <v>17675599.800000001</v>
      </c>
      <c r="T536" s="191">
        <v>3078049</v>
      </c>
      <c r="U536" s="191">
        <v>3920850</v>
      </c>
      <c r="V536" s="191">
        <v>2167771.4699999997</v>
      </c>
      <c r="W536" s="191">
        <v>649554</v>
      </c>
      <c r="X536" s="191">
        <v>67870535.400000006</v>
      </c>
      <c r="Y536" s="191">
        <v>1190990.5</v>
      </c>
      <c r="Z536" s="191">
        <v>4169350.65</v>
      </c>
      <c r="AA536" s="191">
        <v>1945607</v>
      </c>
      <c r="AB536" s="191">
        <v>591802.80000000005</v>
      </c>
      <c r="AC536" s="191">
        <v>901239.2</v>
      </c>
      <c r="AD536" s="191">
        <v>715467</v>
      </c>
      <c r="AE536" s="191">
        <v>16858105.91</v>
      </c>
      <c r="AF536" s="191">
        <v>1484624</v>
      </c>
      <c r="AG536" s="191">
        <v>1354011.9</v>
      </c>
      <c r="AH536" s="191">
        <v>838516.1</v>
      </c>
      <c r="AI536" s="191">
        <v>4804709.88</v>
      </c>
      <c r="AJ536" s="191">
        <v>2113654.9</v>
      </c>
      <c r="AK536" s="191">
        <v>1169833.75</v>
      </c>
      <c r="AL536" s="191">
        <v>108931400</v>
      </c>
      <c r="AM536" s="191">
        <v>1731433.7</v>
      </c>
      <c r="AN536" s="191">
        <v>990630.5</v>
      </c>
      <c r="AO536" s="191">
        <v>2568545</v>
      </c>
      <c r="AP536" s="191">
        <v>10916891</v>
      </c>
      <c r="AQ536" s="191">
        <v>1747720</v>
      </c>
      <c r="AR536" s="191">
        <v>686238.2</v>
      </c>
      <c r="AS536" s="191">
        <v>27112865</v>
      </c>
      <c r="AT536" s="191">
        <v>4775300.7</v>
      </c>
      <c r="AU536" s="191">
        <v>11489357.5</v>
      </c>
      <c r="AV536" s="191">
        <v>2586354.9</v>
      </c>
      <c r="AW536" s="191">
        <v>1182015.2</v>
      </c>
      <c r="AX536" s="191">
        <v>186500</v>
      </c>
      <c r="AY536" s="191">
        <v>1739590.5</v>
      </c>
      <c r="AZ536" s="191">
        <v>1291085</v>
      </c>
      <c r="BA536" s="191">
        <v>759985</v>
      </c>
      <c r="BB536" s="191">
        <v>27554168.420000002</v>
      </c>
      <c r="BC536" s="191">
        <v>865692.5</v>
      </c>
      <c r="BD536" s="191">
        <v>51603051.510000005</v>
      </c>
      <c r="BE536" s="191">
        <v>11001605.800000001</v>
      </c>
      <c r="BF536" s="191">
        <v>2138114</v>
      </c>
      <c r="BG536" s="191">
        <v>464683</v>
      </c>
      <c r="BH536" s="191">
        <v>26515373.609999999</v>
      </c>
      <c r="BI536" s="191">
        <v>939728</v>
      </c>
      <c r="BJ536" s="191">
        <v>590970</v>
      </c>
      <c r="BK536" s="191">
        <v>1494364</v>
      </c>
      <c r="BL536" s="191">
        <v>1615191</v>
      </c>
      <c r="BM536" s="191">
        <v>62215134.25</v>
      </c>
      <c r="BN536" s="191">
        <v>8116977.0899999999</v>
      </c>
      <c r="BO536" s="191">
        <v>4381891.75</v>
      </c>
      <c r="BP536" s="191">
        <v>12748834.9</v>
      </c>
      <c r="BQ536" s="191">
        <v>4396505</v>
      </c>
      <c r="BR536" s="191">
        <v>2126372.5</v>
      </c>
      <c r="BS536" s="191">
        <v>182673335.77000001</v>
      </c>
      <c r="BT536" s="191">
        <v>2049518.5</v>
      </c>
      <c r="BU536" s="191">
        <v>1048925</v>
      </c>
      <c r="BV536" s="191">
        <v>23591960.23</v>
      </c>
      <c r="BW536" s="191">
        <v>601025</v>
      </c>
      <c r="BX536" s="191">
        <v>1024775</v>
      </c>
      <c r="BY536" s="191">
        <v>15617358</v>
      </c>
      <c r="BZ536" s="191">
        <v>1066925</v>
      </c>
      <c r="CA536" s="191">
        <v>654631</v>
      </c>
      <c r="CB536" s="191">
        <v>1451610</v>
      </c>
      <c r="CC536" s="191">
        <v>2526860</v>
      </c>
      <c r="CD536" s="191">
        <v>16823747.210000001</v>
      </c>
      <c r="CE536" s="191">
        <v>1331101.5</v>
      </c>
      <c r="CF536" s="191">
        <v>12255635.23</v>
      </c>
      <c r="CG536" s="191">
        <v>598362.5</v>
      </c>
      <c r="CH536" s="191">
        <v>124840</v>
      </c>
      <c r="CI536" s="191">
        <v>255887</v>
      </c>
      <c r="CJ536" s="191">
        <v>545647.30000000005</v>
      </c>
      <c r="CK536" s="191">
        <v>15554638.4</v>
      </c>
      <c r="CL536" s="191">
        <v>1100792.81</v>
      </c>
      <c r="CM536" s="191">
        <v>594751.5</v>
      </c>
    </row>
    <row r="537" spans="1:91" s="117" customFormat="1" ht="25.95" hidden="1" customHeight="1">
      <c r="A537" s="408"/>
      <c r="B537" s="117">
        <v>31</v>
      </c>
      <c r="C537" s="194" t="s">
        <v>708</v>
      </c>
      <c r="D537" s="191">
        <v>29353504.449999999</v>
      </c>
      <c r="E537" s="191">
        <v>3614283.61</v>
      </c>
      <c r="F537" s="191">
        <v>3158234.32</v>
      </c>
      <c r="G537" s="191">
        <v>2697369.5</v>
      </c>
      <c r="H537" s="191">
        <v>1498026.39</v>
      </c>
      <c r="I537" s="191">
        <v>2883166.48</v>
      </c>
      <c r="J537" s="191">
        <v>2651230.1399999997</v>
      </c>
      <c r="K537" s="191">
        <v>6784775.8799999999</v>
      </c>
      <c r="L537" s="191">
        <v>2019484.8299999998</v>
      </c>
      <c r="M537" s="191">
        <v>3432190.9699999997</v>
      </c>
      <c r="N537" s="191">
        <v>6387273.0300000003</v>
      </c>
      <c r="O537" s="191">
        <v>1143471.32</v>
      </c>
      <c r="P537" s="191">
        <v>17565853.120000001</v>
      </c>
      <c r="Q537" s="191">
        <v>2728782.2499999995</v>
      </c>
      <c r="R537" s="191">
        <v>4387467.5200000005</v>
      </c>
      <c r="S537" s="191">
        <v>5501827.4900000002</v>
      </c>
      <c r="T537" s="191">
        <v>3310370.29</v>
      </c>
      <c r="U537" s="191">
        <v>1797652.68</v>
      </c>
      <c r="V537" s="191">
        <v>2390962.1799999997</v>
      </c>
      <c r="W537" s="191">
        <v>1449034.03</v>
      </c>
      <c r="X537" s="191">
        <v>27332128.299999997</v>
      </c>
      <c r="Y537" s="191">
        <v>2063337.93</v>
      </c>
      <c r="Z537" s="191">
        <v>3872988.25</v>
      </c>
      <c r="AA537" s="191">
        <v>3909177.9299999997</v>
      </c>
      <c r="AB537" s="191">
        <v>1533424.9100000001</v>
      </c>
      <c r="AC537" s="191">
        <v>1676035.9299999997</v>
      </c>
      <c r="AD537" s="191">
        <v>3064401.5</v>
      </c>
      <c r="AE537" s="191">
        <v>6986542.7199999997</v>
      </c>
      <c r="AF537" s="191">
        <v>2517646.9</v>
      </c>
      <c r="AG537" s="191">
        <v>2203710.2200000002</v>
      </c>
      <c r="AH537" s="191">
        <v>3320529.38</v>
      </c>
      <c r="AI537" s="191">
        <v>3230415.49</v>
      </c>
      <c r="AJ537" s="191">
        <v>2767132.64</v>
      </c>
      <c r="AK537" s="191">
        <v>1906881.1800000002</v>
      </c>
      <c r="AL537" s="191">
        <v>45609405.32</v>
      </c>
      <c r="AM537" s="191">
        <v>3167602.52</v>
      </c>
      <c r="AN537" s="191">
        <v>2132571.08</v>
      </c>
      <c r="AO537" s="191">
        <v>5633253.29</v>
      </c>
      <c r="AP537" s="191">
        <v>5591748.1599999992</v>
      </c>
      <c r="AQ537" s="191">
        <v>2987440.1399999997</v>
      </c>
      <c r="AR537" s="191">
        <v>979801.55</v>
      </c>
      <c r="AS537" s="191">
        <v>12780298.16</v>
      </c>
      <c r="AT537" s="191">
        <v>3133012.1399999997</v>
      </c>
      <c r="AU537" s="191">
        <v>5610143.1200000001</v>
      </c>
      <c r="AV537" s="191">
        <v>5060232.6599999992</v>
      </c>
      <c r="AW537" s="191">
        <v>2198546.81</v>
      </c>
      <c r="AX537" s="191">
        <v>1433724.2999999998</v>
      </c>
      <c r="AY537" s="191">
        <v>3186006.4399999995</v>
      </c>
      <c r="AZ537" s="191">
        <v>2226632.31</v>
      </c>
      <c r="BA537" s="191">
        <v>2006537.37</v>
      </c>
      <c r="BB537" s="191">
        <v>17814084.609999999</v>
      </c>
      <c r="BC537" s="191">
        <v>2285702.65</v>
      </c>
      <c r="BD537" s="191">
        <v>26292154.000000004</v>
      </c>
      <c r="BE537" s="191">
        <v>7706190.5199999996</v>
      </c>
      <c r="BF537" s="191">
        <v>1742532.27</v>
      </c>
      <c r="BG537" s="191">
        <v>3354045.7900000005</v>
      </c>
      <c r="BH537" s="191">
        <v>15623944.560000001</v>
      </c>
      <c r="BI537" s="191">
        <v>1073217.5</v>
      </c>
      <c r="BJ537" s="191">
        <v>988781.68</v>
      </c>
      <c r="BK537" s="191">
        <v>1869671.78</v>
      </c>
      <c r="BL537" s="191">
        <v>1729015.32</v>
      </c>
      <c r="BM537" s="191">
        <v>23016463.549999997</v>
      </c>
      <c r="BN537" s="191">
        <v>5665831.3700000001</v>
      </c>
      <c r="BO537" s="191">
        <v>4120547.69</v>
      </c>
      <c r="BP537" s="191">
        <v>5634588.3000000007</v>
      </c>
      <c r="BQ537" s="191">
        <v>3507101.64</v>
      </c>
      <c r="BR537" s="191">
        <v>3099597.9400000004</v>
      </c>
      <c r="BS537" s="191">
        <v>79605541.840000004</v>
      </c>
      <c r="BT537" s="191">
        <v>3637890.88</v>
      </c>
      <c r="BU537" s="191">
        <v>2832638.88</v>
      </c>
      <c r="BV537" s="191">
        <v>20370347.849999998</v>
      </c>
      <c r="BW537" s="191">
        <v>1543319.77</v>
      </c>
      <c r="BX537" s="191">
        <v>3159948.48</v>
      </c>
      <c r="BY537" s="191">
        <v>9632479.4499999993</v>
      </c>
      <c r="BZ537" s="191">
        <v>2276383.58</v>
      </c>
      <c r="CA537" s="191">
        <v>1942143.22</v>
      </c>
      <c r="CB537" s="191">
        <v>2448432.7000000002</v>
      </c>
      <c r="CC537" s="191">
        <v>4172294.1699999995</v>
      </c>
      <c r="CD537" s="191">
        <v>8044547.7400000002</v>
      </c>
      <c r="CE537" s="191">
        <v>4705131.51</v>
      </c>
      <c r="CF537" s="191">
        <v>7832633.0300000003</v>
      </c>
      <c r="CG537" s="191">
        <v>2700291.1799999997</v>
      </c>
      <c r="CH537" s="191">
        <v>2232101.4</v>
      </c>
      <c r="CI537" s="191">
        <v>2233512.0799999996</v>
      </c>
      <c r="CJ537" s="191">
        <v>1951723.93</v>
      </c>
      <c r="CK537" s="191">
        <v>9416951.8300000001</v>
      </c>
      <c r="CL537" s="191">
        <v>1019108.77</v>
      </c>
      <c r="CM537" s="191">
        <v>1852813.4600000002</v>
      </c>
    </row>
    <row r="538" spans="1:91" s="117" customFormat="1" ht="25.95" hidden="1" customHeight="1">
      <c r="A538" s="408"/>
      <c r="B538" s="117">
        <v>32</v>
      </c>
      <c r="C538" s="194" t="s">
        <v>709</v>
      </c>
      <c r="D538" s="191">
        <v>22622821.390000001</v>
      </c>
      <c r="E538" s="191">
        <v>269466.84999999998</v>
      </c>
      <c r="F538" s="191">
        <v>67659.58</v>
      </c>
      <c r="G538" s="191">
        <v>538553.87</v>
      </c>
      <c r="H538" s="191">
        <v>426713.47</v>
      </c>
      <c r="I538" s="191">
        <v>106222.65</v>
      </c>
      <c r="J538" s="191">
        <v>625144.54</v>
      </c>
      <c r="K538" s="191">
        <v>186240.47</v>
      </c>
      <c r="L538" s="191">
        <v>226294.15</v>
      </c>
      <c r="M538" s="191">
        <v>211453.6</v>
      </c>
      <c r="N538" s="191">
        <v>1190206.1000000001</v>
      </c>
      <c r="O538" s="191">
        <v>102131.8</v>
      </c>
      <c r="P538" s="191">
        <v>7499875.4800000004</v>
      </c>
      <c r="Q538" s="191">
        <v>415597.78</v>
      </c>
      <c r="R538" s="191">
        <v>464131.62</v>
      </c>
      <c r="S538" s="191">
        <v>175457.36</v>
      </c>
      <c r="T538" s="191">
        <v>407071.79000000004</v>
      </c>
      <c r="U538" s="191">
        <v>299155.83999999997</v>
      </c>
      <c r="V538" s="191">
        <v>155259.99</v>
      </c>
      <c r="W538" s="191">
        <v>94742.14</v>
      </c>
      <c r="X538" s="191">
        <v>47933132.609999999</v>
      </c>
      <c r="Y538" s="191">
        <v>949446.5</v>
      </c>
      <c r="Z538" s="191">
        <v>195757.81</v>
      </c>
      <c r="AA538" s="191">
        <v>177409.42</v>
      </c>
      <c r="AB538" s="191">
        <v>637857.48</v>
      </c>
      <c r="AC538" s="191">
        <v>132387.03999999998</v>
      </c>
      <c r="AD538" s="191">
        <v>275210.53999999998</v>
      </c>
      <c r="AE538" s="191">
        <v>226527.83</v>
      </c>
      <c r="AF538" s="191">
        <v>92807.16</v>
      </c>
      <c r="AG538" s="191">
        <v>349320.04</v>
      </c>
      <c r="AH538" s="191">
        <v>1011359.67</v>
      </c>
      <c r="AI538" s="191">
        <v>4362461.3599999994</v>
      </c>
      <c r="AJ538" s="191">
        <v>998385.01</v>
      </c>
      <c r="AK538" s="191">
        <v>1132570.58</v>
      </c>
      <c r="AL538" s="191">
        <v>602577.31000000006</v>
      </c>
      <c r="AM538" s="191">
        <v>1156851.77</v>
      </c>
      <c r="AN538" s="191">
        <v>111603.36</v>
      </c>
      <c r="AO538" s="191">
        <v>146363.71000000002</v>
      </c>
      <c r="AP538" s="191">
        <v>655090.99</v>
      </c>
      <c r="AQ538" s="191">
        <v>211373.4</v>
      </c>
      <c r="AR538" s="191">
        <v>80945.23</v>
      </c>
      <c r="AS538" s="191">
        <v>331840.19</v>
      </c>
      <c r="AT538" s="191">
        <v>178352.44</v>
      </c>
      <c r="AU538" s="191">
        <v>160029.57</v>
      </c>
      <c r="AV538" s="191">
        <v>177382.83</v>
      </c>
      <c r="AW538" s="191">
        <v>741138.49</v>
      </c>
      <c r="AX538" s="191">
        <v>78501.05</v>
      </c>
      <c r="AY538" s="191">
        <v>618653.26</v>
      </c>
      <c r="AZ538" s="191">
        <v>164112.21</v>
      </c>
      <c r="BA538" s="191">
        <v>397364.83999999997</v>
      </c>
      <c r="BB538" s="191">
        <v>1806029.5699999998</v>
      </c>
      <c r="BC538" s="191">
        <v>76290.460000000006</v>
      </c>
      <c r="BD538" s="191">
        <v>36990795.789999999</v>
      </c>
      <c r="BE538" s="191">
        <v>1671459</v>
      </c>
      <c r="BF538" s="191">
        <v>113368.77</v>
      </c>
      <c r="BG538" s="191">
        <v>117</v>
      </c>
      <c r="BH538" s="191">
        <v>170509.86</v>
      </c>
      <c r="BI538" s="191">
        <v>49758.400000000001</v>
      </c>
      <c r="BJ538" s="191">
        <v>160420.15</v>
      </c>
      <c r="BK538" s="191">
        <v>113919.73</v>
      </c>
      <c r="BL538" s="191">
        <v>970550.71000000008</v>
      </c>
      <c r="BM538" s="191">
        <v>2862313.14</v>
      </c>
      <c r="BN538" s="191">
        <v>606844.35</v>
      </c>
      <c r="BO538" s="191">
        <v>569340.76</v>
      </c>
      <c r="BP538" s="191">
        <v>1182595.25</v>
      </c>
      <c r="BQ538" s="191">
        <v>1199605.8</v>
      </c>
      <c r="BR538" s="191">
        <v>1246402.3400000001</v>
      </c>
      <c r="BS538" s="191">
        <v>4603657.7200000007</v>
      </c>
      <c r="BT538" s="191">
        <v>68489</v>
      </c>
      <c r="BU538" s="191">
        <v>157716.73000000001</v>
      </c>
      <c r="BV538" s="191">
        <v>2109419.25</v>
      </c>
      <c r="BW538" s="191">
        <v>87680.23</v>
      </c>
      <c r="BX538" s="191">
        <v>237387.58</v>
      </c>
      <c r="BY538" s="191">
        <v>2213769.9</v>
      </c>
      <c r="BZ538" s="191">
        <v>695978.7</v>
      </c>
      <c r="CA538" s="191">
        <v>984733.04</v>
      </c>
      <c r="CB538" s="191">
        <v>120901.31</v>
      </c>
      <c r="CC538" s="191">
        <v>112770.25</v>
      </c>
      <c r="CD538" s="191">
        <v>26892.77</v>
      </c>
      <c r="CE538" s="191">
        <v>176152.95</v>
      </c>
      <c r="CF538" s="191">
        <v>729241.25</v>
      </c>
      <c r="CG538" s="191">
        <v>215851.71</v>
      </c>
      <c r="CH538" s="191">
        <v>124384.74</v>
      </c>
      <c r="CI538" s="191">
        <v>268511.90000000002</v>
      </c>
      <c r="CJ538" s="191">
        <v>100795.31</v>
      </c>
      <c r="CK538" s="191">
        <v>242893.41</v>
      </c>
      <c r="CL538" s="191">
        <v>1092756.8500000001</v>
      </c>
      <c r="CM538" s="191">
        <v>48210.94</v>
      </c>
    </row>
    <row r="539" spans="1:91" s="117" customFormat="1" ht="25.95" hidden="1" customHeight="1">
      <c r="A539" s="408"/>
      <c r="B539" s="117">
        <v>33</v>
      </c>
      <c r="C539" s="195" t="s">
        <v>710</v>
      </c>
      <c r="D539" s="191">
        <v>1947309</v>
      </c>
      <c r="E539" s="191">
        <v>4108527.43</v>
      </c>
      <c r="F539" s="191">
        <v>7644408.0099999998</v>
      </c>
      <c r="G539" s="191">
        <v>3727113.07</v>
      </c>
      <c r="H539" s="191">
        <v>1790809.75</v>
      </c>
      <c r="I539" s="191">
        <v>7605908.8000000007</v>
      </c>
      <c r="J539" s="191">
        <v>4483165.32</v>
      </c>
      <c r="K539" s="191">
        <v>6128274.25</v>
      </c>
      <c r="L539" s="191">
        <v>5696999.3499999996</v>
      </c>
      <c r="M539" s="191">
        <v>3761367.6</v>
      </c>
      <c r="N539" s="191">
        <v>12556376.620000001</v>
      </c>
      <c r="O539" s="191">
        <v>2063909.87</v>
      </c>
      <c r="P539" s="191">
        <v>10163246</v>
      </c>
      <c r="Q539" s="191">
        <v>14429614.77</v>
      </c>
      <c r="R539" s="191">
        <v>18973948.229999997</v>
      </c>
      <c r="S539" s="191">
        <v>5224648.79</v>
      </c>
      <c r="T539" s="191">
        <v>10609857.99</v>
      </c>
      <c r="U539" s="191">
        <v>6163947.5</v>
      </c>
      <c r="V539" s="191">
        <v>9562861.9499999993</v>
      </c>
      <c r="W539" s="191">
        <v>3698310.54</v>
      </c>
      <c r="X539" s="191">
        <v>5801399.9000000004</v>
      </c>
      <c r="Y539" s="191">
        <v>3129596.68</v>
      </c>
      <c r="Z539" s="191">
        <v>2790459.25</v>
      </c>
      <c r="AA539" s="191">
        <v>4893393.07</v>
      </c>
      <c r="AB539" s="191">
        <v>534771.25</v>
      </c>
      <c r="AC539" s="191">
        <v>3776221.71</v>
      </c>
      <c r="AD539" s="191">
        <v>1196232.75</v>
      </c>
      <c r="AE539" s="191">
        <v>10290612.050000001</v>
      </c>
      <c r="AF539" s="191">
        <v>3505124.3</v>
      </c>
      <c r="AG539" s="191">
        <v>3267606.76</v>
      </c>
      <c r="AH539" s="191">
        <v>3112305.85</v>
      </c>
      <c r="AI539" s="191">
        <v>5113558.63</v>
      </c>
      <c r="AJ539" s="191">
        <v>4177341.5</v>
      </c>
      <c r="AK539" s="191">
        <v>5276361.01</v>
      </c>
      <c r="AL539" s="191">
        <v>9452274.0600000005</v>
      </c>
      <c r="AM539" s="191">
        <v>5902346.75</v>
      </c>
      <c r="AN539" s="191">
        <v>2523417.5</v>
      </c>
      <c r="AO539" s="191">
        <v>4353318.42</v>
      </c>
      <c r="AP539" s="191">
        <v>7355449.5199999996</v>
      </c>
      <c r="AQ539" s="191">
        <v>6435943.8200000003</v>
      </c>
      <c r="AR539" s="191">
        <v>1308698.28</v>
      </c>
      <c r="AS539" s="191">
        <v>9296705.3600000013</v>
      </c>
      <c r="AT539" s="191">
        <v>6546085.2300000004</v>
      </c>
      <c r="AU539" s="191">
        <v>6318962.7400000002</v>
      </c>
      <c r="AV539" s="191">
        <v>6722056.1299999999</v>
      </c>
      <c r="AW539" s="191">
        <v>4207319.17</v>
      </c>
      <c r="AX539" s="191">
        <v>1247666</v>
      </c>
      <c r="AY539" s="191">
        <v>4553588.9000000004</v>
      </c>
      <c r="AZ539" s="191">
        <v>4568494.5</v>
      </c>
      <c r="BA539" s="191">
        <v>8755446.4100000001</v>
      </c>
      <c r="BB539" s="191">
        <v>4802153.8</v>
      </c>
      <c r="BC539" s="191">
        <v>2812601.5</v>
      </c>
      <c r="BD539" s="191">
        <v>6794574.9500000002</v>
      </c>
      <c r="BE539" s="191">
        <v>6802469.25</v>
      </c>
      <c r="BF539" s="191">
        <v>3223789.59</v>
      </c>
      <c r="BG539" s="191">
        <v>4545895.63</v>
      </c>
      <c r="BH539" s="191">
        <v>6965393.4800000004</v>
      </c>
      <c r="BI539" s="191">
        <v>5309886.3400000008</v>
      </c>
      <c r="BJ539" s="191">
        <v>928561.25</v>
      </c>
      <c r="BK539" s="191">
        <v>3331177.75</v>
      </c>
      <c r="BL539" s="191">
        <v>2267397.84</v>
      </c>
      <c r="BM539" s="191">
        <v>9458819.129999999</v>
      </c>
      <c r="BN539" s="191">
        <v>9484738.870000001</v>
      </c>
      <c r="BO539" s="191">
        <v>8552973.1400000006</v>
      </c>
      <c r="BP539" s="191">
        <v>6579887.5299999993</v>
      </c>
      <c r="BQ539" s="191">
        <v>4133708.9799999995</v>
      </c>
      <c r="BR539" s="191">
        <v>4852494.38</v>
      </c>
      <c r="BS539" s="191">
        <v>19717346.98</v>
      </c>
      <c r="BT539" s="191">
        <v>17665783.789999999</v>
      </c>
      <c r="BU539" s="191">
        <v>4166780.44</v>
      </c>
      <c r="BV539" s="191">
        <v>14151466.299999999</v>
      </c>
      <c r="BW539" s="191">
        <v>1089719.4300000002</v>
      </c>
      <c r="BX539" s="191">
        <v>6054626.8199999994</v>
      </c>
      <c r="BY539" s="191">
        <v>18654686.52</v>
      </c>
      <c r="BZ539" s="191">
        <v>12804760.689999999</v>
      </c>
      <c r="CA539" s="191">
        <v>910360.75</v>
      </c>
      <c r="CB539" s="191">
        <v>10528883.34</v>
      </c>
      <c r="CC539" s="191">
        <v>4158671.45</v>
      </c>
      <c r="CD539" s="191">
        <v>22739466.690000001</v>
      </c>
      <c r="CE539" s="191">
        <v>7383811.3600000003</v>
      </c>
      <c r="CF539" s="191">
        <v>19008626.109999999</v>
      </c>
      <c r="CG539" s="191">
        <v>5270858.5299999993</v>
      </c>
      <c r="CH539" s="191">
        <v>1156248.3</v>
      </c>
      <c r="CI539" s="191">
        <v>4420524.9399999995</v>
      </c>
      <c r="CJ539" s="191">
        <v>6774711.2299999995</v>
      </c>
      <c r="CK539" s="191">
        <v>11075240.15</v>
      </c>
      <c r="CL539" s="191">
        <v>4835355.8899999997</v>
      </c>
      <c r="CM539" s="191">
        <v>5237423.7600000016</v>
      </c>
    </row>
    <row r="540" spans="1:91" s="117" customFormat="1" ht="25.95" hidden="1" customHeight="1">
      <c r="A540" s="408"/>
      <c r="B540" s="117">
        <v>34</v>
      </c>
      <c r="C540" s="194" t="s">
        <v>711</v>
      </c>
      <c r="D540" s="191">
        <v>0</v>
      </c>
      <c r="E540" s="191">
        <v>0</v>
      </c>
      <c r="F540" s="191">
        <v>0</v>
      </c>
      <c r="G540" s="191">
        <v>0</v>
      </c>
      <c r="H540" s="191">
        <v>0</v>
      </c>
      <c r="I540" s="191">
        <v>0</v>
      </c>
      <c r="J540" s="191">
        <v>0</v>
      </c>
      <c r="K540" s="191">
        <v>0</v>
      </c>
      <c r="L540" s="191">
        <v>0</v>
      </c>
      <c r="M540" s="191">
        <v>0</v>
      </c>
      <c r="N540" s="191">
        <v>0</v>
      </c>
      <c r="O540" s="191">
        <v>0</v>
      </c>
      <c r="P540" s="191">
        <v>363000</v>
      </c>
      <c r="Q540" s="191">
        <v>0</v>
      </c>
      <c r="R540" s="191">
        <v>0</v>
      </c>
      <c r="S540" s="191">
        <v>0</v>
      </c>
      <c r="T540" s="191">
        <v>0</v>
      </c>
      <c r="U540" s="191">
        <v>0</v>
      </c>
      <c r="V540" s="191">
        <v>0</v>
      </c>
      <c r="W540" s="191">
        <v>0</v>
      </c>
      <c r="X540" s="191">
        <v>0</v>
      </c>
      <c r="Y540" s="191">
        <v>0</v>
      </c>
      <c r="Z540" s="191">
        <v>0</v>
      </c>
      <c r="AA540" s="191">
        <v>0</v>
      </c>
      <c r="AB540" s="191">
        <v>0</v>
      </c>
      <c r="AC540" s="191">
        <v>0</v>
      </c>
      <c r="AD540" s="191">
        <v>0</v>
      </c>
      <c r="AE540" s="191">
        <v>0</v>
      </c>
      <c r="AF540" s="191">
        <v>0</v>
      </c>
      <c r="AG540" s="191">
        <v>0</v>
      </c>
      <c r="AH540" s="191">
        <v>0</v>
      </c>
      <c r="AI540" s="191">
        <v>0</v>
      </c>
      <c r="AJ540" s="191">
        <v>0</v>
      </c>
      <c r="AK540" s="191">
        <v>0</v>
      </c>
      <c r="AL540" s="191">
        <v>0</v>
      </c>
      <c r="AM540" s="191">
        <v>175050</v>
      </c>
      <c r="AN540" s="191">
        <v>0</v>
      </c>
      <c r="AO540" s="191">
        <v>0</v>
      </c>
      <c r="AP540" s="191">
        <v>0</v>
      </c>
      <c r="AQ540" s="191">
        <v>0</v>
      </c>
      <c r="AR540" s="191">
        <v>0</v>
      </c>
      <c r="AS540" s="191">
        <v>1806795.48</v>
      </c>
      <c r="AT540" s="191">
        <v>0</v>
      </c>
      <c r="AU540" s="191">
        <v>0</v>
      </c>
      <c r="AV540" s="191">
        <v>0</v>
      </c>
      <c r="AW540" s="191">
        <v>0</v>
      </c>
      <c r="AX540" s="191">
        <v>248430</v>
      </c>
      <c r="AY540" s="191">
        <v>196840</v>
      </c>
      <c r="AZ540" s="191">
        <v>0</v>
      </c>
      <c r="BA540" s="191">
        <v>0</v>
      </c>
      <c r="BB540" s="191">
        <v>0</v>
      </c>
      <c r="BC540" s="191">
        <v>0</v>
      </c>
      <c r="BD540" s="191">
        <v>0</v>
      </c>
      <c r="BE540" s="191">
        <v>160000</v>
      </c>
      <c r="BF540" s="191">
        <v>0</v>
      </c>
      <c r="BG540" s="191">
        <v>0</v>
      </c>
      <c r="BH540" s="191">
        <v>3650000</v>
      </c>
      <c r="BI540" s="191">
        <v>0</v>
      </c>
      <c r="BJ540" s="191">
        <v>502000</v>
      </c>
      <c r="BK540" s="191">
        <v>0</v>
      </c>
      <c r="BL540" s="191">
        <v>0</v>
      </c>
      <c r="BM540" s="191">
        <v>0</v>
      </c>
      <c r="BN540" s="191">
        <v>0</v>
      </c>
      <c r="BO540" s="191">
        <v>0</v>
      </c>
      <c r="BP540" s="191">
        <v>0</v>
      </c>
      <c r="BQ540" s="191">
        <v>0</v>
      </c>
      <c r="BR540" s="191">
        <v>0</v>
      </c>
      <c r="BS540" s="191">
        <v>27195000</v>
      </c>
      <c r="BT540" s="191">
        <v>0</v>
      </c>
      <c r="BU540" s="191">
        <v>0</v>
      </c>
      <c r="BV540" s="191">
        <v>0</v>
      </c>
      <c r="BW540" s="191">
        <v>0</v>
      </c>
      <c r="BX540" s="191">
        <v>0</v>
      </c>
      <c r="BY540" s="191">
        <v>30600</v>
      </c>
      <c r="BZ540" s="191">
        <v>0</v>
      </c>
      <c r="CA540" s="191">
        <v>0</v>
      </c>
      <c r="CB540" s="191">
        <v>0</v>
      </c>
      <c r="CC540" s="191">
        <v>0</v>
      </c>
      <c r="CD540" s="191">
        <v>0</v>
      </c>
      <c r="CE540" s="191">
        <v>0</v>
      </c>
      <c r="CF540" s="191">
        <v>0</v>
      </c>
      <c r="CG540" s="191">
        <v>0</v>
      </c>
      <c r="CH540" s="191">
        <v>6400</v>
      </c>
      <c r="CI540" s="191">
        <v>0</v>
      </c>
      <c r="CJ540" s="191">
        <v>0</v>
      </c>
      <c r="CK540" s="191">
        <v>0</v>
      </c>
      <c r="CL540" s="191">
        <v>0</v>
      </c>
      <c r="CM540" s="191">
        <v>0</v>
      </c>
    </row>
    <row r="541" spans="1:91" s="117" customFormat="1" ht="25.95" hidden="1" customHeight="1">
      <c r="A541" s="408"/>
      <c r="B541" s="117">
        <v>35</v>
      </c>
      <c r="C541" s="195" t="s">
        <v>712</v>
      </c>
      <c r="D541" s="191">
        <v>12910887.949999999</v>
      </c>
      <c r="E541" s="191">
        <v>10164171.42</v>
      </c>
      <c r="F541" s="191">
        <v>7092174.3500000006</v>
      </c>
      <c r="G541" s="191">
        <v>2245586.9300000002</v>
      </c>
      <c r="H541" s="191">
        <v>2526709.84</v>
      </c>
      <c r="I541" s="191">
        <v>7745068.54</v>
      </c>
      <c r="J541" s="191">
        <v>14464371</v>
      </c>
      <c r="K541" s="191">
        <v>4240546.93</v>
      </c>
      <c r="L541" s="191">
        <v>2434089.46</v>
      </c>
      <c r="M541" s="191">
        <v>4209959.24</v>
      </c>
      <c r="N541" s="191">
        <v>2432656.1</v>
      </c>
      <c r="O541" s="191">
        <v>4759610.7</v>
      </c>
      <c r="P541" s="191">
        <v>13494212.01</v>
      </c>
      <c r="Q541" s="191">
        <v>4425451.87</v>
      </c>
      <c r="R541" s="191">
        <v>10198571.699999999</v>
      </c>
      <c r="S541" s="191">
        <v>13662945.059999999</v>
      </c>
      <c r="T541" s="191">
        <v>851281.18</v>
      </c>
      <c r="U541" s="191">
        <v>3128305.16</v>
      </c>
      <c r="V541" s="191">
        <v>5083152.45</v>
      </c>
      <c r="W541" s="191">
        <v>1925895.83</v>
      </c>
      <c r="X541" s="191">
        <v>24077229.23</v>
      </c>
      <c r="Y541" s="191">
        <v>5001065.49</v>
      </c>
      <c r="Z541" s="191">
        <v>7021976.4199999999</v>
      </c>
      <c r="AA541" s="191">
        <v>2870016.73</v>
      </c>
      <c r="AB541" s="191">
        <v>2331222.7800000003</v>
      </c>
      <c r="AC541" s="191">
        <v>3916156.3</v>
      </c>
      <c r="AD541" s="191">
        <v>4988923.5</v>
      </c>
      <c r="AE541" s="191">
        <v>4432409.42</v>
      </c>
      <c r="AF541" s="191">
        <v>2722700.2199999997</v>
      </c>
      <c r="AG541" s="191">
        <v>1664984.84</v>
      </c>
      <c r="AH541" s="191">
        <v>5381137.2999999998</v>
      </c>
      <c r="AI541" s="191">
        <v>4396397.24</v>
      </c>
      <c r="AJ541" s="191">
        <v>3993040.87</v>
      </c>
      <c r="AK541" s="191">
        <v>2350064.41</v>
      </c>
      <c r="AL541" s="191">
        <v>7913574.54</v>
      </c>
      <c r="AM541" s="191">
        <v>702459</v>
      </c>
      <c r="AN541" s="191">
        <v>890626</v>
      </c>
      <c r="AO541" s="191">
        <v>9207889.0800000001</v>
      </c>
      <c r="AP541" s="191">
        <v>2143912.42</v>
      </c>
      <c r="AQ541" s="191">
        <v>1294361</v>
      </c>
      <c r="AR541" s="191">
        <v>570278</v>
      </c>
      <c r="AS541" s="191">
        <v>2075498.3</v>
      </c>
      <c r="AT541" s="191">
        <v>1257620.58</v>
      </c>
      <c r="AU541" s="191">
        <v>4012367</v>
      </c>
      <c r="AV541" s="191">
        <v>915757.99</v>
      </c>
      <c r="AW541" s="191">
        <v>843928.03</v>
      </c>
      <c r="AX541" s="191">
        <v>347305</v>
      </c>
      <c r="AY541" s="191">
        <v>108221</v>
      </c>
      <c r="AZ541" s="191">
        <v>1479548</v>
      </c>
      <c r="BA541" s="191">
        <v>593844</v>
      </c>
      <c r="BB541" s="191">
        <v>2987151.37</v>
      </c>
      <c r="BC541" s="191">
        <v>683814.03</v>
      </c>
      <c r="BD541" s="191">
        <v>7470967.8700000001</v>
      </c>
      <c r="BE541" s="191">
        <v>3772758.2</v>
      </c>
      <c r="BF541" s="191">
        <v>804020.85</v>
      </c>
      <c r="BG541" s="191">
        <v>3303109.25</v>
      </c>
      <c r="BH541" s="191">
        <v>504515.54000000004</v>
      </c>
      <c r="BI541" s="191">
        <v>223413</v>
      </c>
      <c r="BJ541" s="191">
        <v>81500</v>
      </c>
      <c r="BK541" s="191">
        <v>1606493.13</v>
      </c>
      <c r="BL541" s="191">
        <v>303977</v>
      </c>
      <c r="BM541" s="191">
        <v>4076333</v>
      </c>
      <c r="BN541" s="191">
        <v>1128365.52</v>
      </c>
      <c r="BO541" s="191">
        <v>1260096.19</v>
      </c>
      <c r="BP541" s="191">
        <v>1236080</v>
      </c>
      <c r="BQ541" s="191">
        <v>821034.6</v>
      </c>
      <c r="BR541" s="191">
        <v>1646020</v>
      </c>
      <c r="BS541" s="191">
        <v>50071082.590000004</v>
      </c>
      <c r="BT541" s="191">
        <v>2888321.08</v>
      </c>
      <c r="BU541" s="191">
        <v>1764675.29</v>
      </c>
      <c r="BV541" s="191">
        <v>12302875.970000001</v>
      </c>
      <c r="BW541" s="191">
        <v>10200</v>
      </c>
      <c r="BX541" s="191">
        <v>3069344.62</v>
      </c>
      <c r="BY541" s="191">
        <v>6468729.7300000004</v>
      </c>
      <c r="BZ541" s="191">
        <v>831410</v>
      </c>
      <c r="CA541" s="191">
        <v>5155044.4600000009</v>
      </c>
      <c r="CB541" s="191">
        <v>4066132.6100000003</v>
      </c>
      <c r="CC541" s="191">
        <v>5326350.03</v>
      </c>
      <c r="CD541" s="191">
        <v>4603572</v>
      </c>
      <c r="CE541" s="191">
        <v>6628097.8100000005</v>
      </c>
      <c r="CF541" s="191">
        <v>8703716.8200000003</v>
      </c>
      <c r="CG541" s="191">
        <v>1285842</v>
      </c>
      <c r="CH541" s="191">
        <v>1988166.54</v>
      </c>
      <c r="CI541" s="191">
        <v>707278.67</v>
      </c>
      <c r="CJ541" s="191">
        <v>2404141.2599999998</v>
      </c>
      <c r="CK541" s="191">
        <v>1763434.81</v>
      </c>
      <c r="CL541" s="191">
        <v>2699907.71</v>
      </c>
      <c r="CM541" s="191">
        <v>1629384.53</v>
      </c>
    </row>
    <row r="542" spans="1:91" s="117" customFormat="1" ht="25.95" hidden="1" customHeight="1">
      <c r="A542" s="408"/>
      <c r="B542" s="117">
        <v>36</v>
      </c>
      <c r="C542" s="194" t="s">
        <v>713</v>
      </c>
      <c r="D542" s="191">
        <v>558060540.22000003</v>
      </c>
      <c r="E542" s="191">
        <v>0</v>
      </c>
      <c r="F542" s="191">
        <v>0</v>
      </c>
      <c r="G542" s="191">
        <v>0</v>
      </c>
      <c r="H542" s="191">
        <v>0</v>
      </c>
      <c r="I542" s="191">
        <v>0</v>
      </c>
      <c r="J542" s="191">
        <v>828.32</v>
      </c>
      <c r="K542" s="191">
        <v>0</v>
      </c>
      <c r="L542" s="191">
        <v>0</v>
      </c>
      <c r="M542" s="191">
        <v>0</v>
      </c>
      <c r="N542" s="191">
        <v>0</v>
      </c>
      <c r="O542" s="191">
        <v>0</v>
      </c>
      <c r="P542" s="191">
        <v>2463307.16</v>
      </c>
      <c r="Q542" s="191">
        <v>0</v>
      </c>
      <c r="R542" s="191">
        <v>0</v>
      </c>
      <c r="S542" s="191">
        <v>0</v>
      </c>
      <c r="T542" s="191">
        <v>0</v>
      </c>
      <c r="U542" s="191">
        <v>0</v>
      </c>
      <c r="V542" s="191">
        <v>0</v>
      </c>
      <c r="W542" s="191">
        <v>0</v>
      </c>
      <c r="X542" s="191">
        <v>1527316.15</v>
      </c>
      <c r="Y542" s="191">
        <v>0</v>
      </c>
      <c r="Z542" s="191">
        <v>0</v>
      </c>
      <c r="AA542" s="191">
        <v>0</v>
      </c>
      <c r="AB542" s="191">
        <v>0</v>
      </c>
      <c r="AC542" s="191">
        <v>0</v>
      </c>
      <c r="AD542" s="191">
        <v>0</v>
      </c>
      <c r="AE542" s="191">
        <v>0</v>
      </c>
      <c r="AF542" s="191">
        <v>0</v>
      </c>
      <c r="AG542" s="191">
        <v>0</v>
      </c>
      <c r="AH542" s="191">
        <v>0</v>
      </c>
      <c r="AI542" s="191">
        <v>0</v>
      </c>
      <c r="AJ542" s="191">
        <v>0</v>
      </c>
      <c r="AK542" s="191">
        <v>0</v>
      </c>
      <c r="AL542" s="191">
        <v>50345801.799999997</v>
      </c>
      <c r="AM542" s="191">
        <v>0</v>
      </c>
      <c r="AN542" s="191">
        <v>0</v>
      </c>
      <c r="AO542" s="191">
        <v>0</v>
      </c>
      <c r="AP542" s="191">
        <v>0</v>
      </c>
      <c r="AQ542" s="191">
        <v>0</v>
      </c>
      <c r="AR542" s="191">
        <v>0</v>
      </c>
      <c r="AS542" s="191">
        <v>5364923.58</v>
      </c>
      <c r="AT542" s="191">
        <v>0</v>
      </c>
      <c r="AU542" s="191">
        <v>0</v>
      </c>
      <c r="AV542" s="191">
        <v>0</v>
      </c>
      <c r="AW542" s="191">
        <v>0</v>
      </c>
      <c r="AX542" s="191">
        <v>0</v>
      </c>
      <c r="AY542" s="191">
        <v>0</v>
      </c>
      <c r="AZ542" s="191">
        <v>0</v>
      </c>
      <c r="BA542" s="191">
        <v>0</v>
      </c>
      <c r="BB542" s="191">
        <v>79695.27</v>
      </c>
      <c r="BC542" s="191">
        <v>0</v>
      </c>
      <c r="BD542" s="191">
        <v>974821.71</v>
      </c>
      <c r="BE542" s="191">
        <v>0</v>
      </c>
      <c r="BF542" s="191">
        <v>0</v>
      </c>
      <c r="BG542" s="191">
        <v>0</v>
      </c>
      <c r="BH542" s="191">
        <v>7774.74</v>
      </c>
      <c r="BI542" s="191">
        <v>0</v>
      </c>
      <c r="BJ542" s="191">
        <v>0</v>
      </c>
      <c r="BK542" s="191">
        <v>0</v>
      </c>
      <c r="BL542" s="191">
        <v>0</v>
      </c>
      <c r="BM542" s="191">
        <v>433920240.83000004</v>
      </c>
      <c r="BN542" s="191">
        <v>0</v>
      </c>
      <c r="BO542" s="191">
        <v>0</v>
      </c>
      <c r="BP542" s="191">
        <v>0</v>
      </c>
      <c r="BQ542" s="191">
        <v>0</v>
      </c>
      <c r="BR542" s="191">
        <v>0</v>
      </c>
      <c r="BS542" s="191">
        <v>14284942.890000001</v>
      </c>
      <c r="BT542" s="191">
        <v>0</v>
      </c>
      <c r="BU542" s="191">
        <v>0</v>
      </c>
      <c r="BV542" s="191">
        <v>0</v>
      </c>
      <c r="BW542" s="191">
        <v>0</v>
      </c>
      <c r="BX542" s="191">
        <v>0</v>
      </c>
      <c r="BY542" s="191">
        <v>0</v>
      </c>
      <c r="BZ542" s="191">
        <v>0</v>
      </c>
      <c r="CA542" s="191">
        <v>0</v>
      </c>
      <c r="CB542" s="191">
        <v>0</v>
      </c>
      <c r="CC542" s="191">
        <v>0</v>
      </c>
      <c r="CD542" s="191">
        <v>0</v>
      </c>
      <c r="CE542" s="191">
        <v>0</v>
      </c>
      <c r="CF542" s="191">
        <v>0</v>
      </c>
      <c r="CG542" s="191">
        <v>0</v>
      </c>
      <c r="CH542" s="191">
        <v>0</v>
      </c>
      <c r="CI542" s="191">
        <v>0</v>
      </c>
      <c r="CJ542" s="191">
        <v>0</v>
      </c>
      <c r="CK542" s="191">
        <v>0</v>
      </c>
      <c r="CL542" s="191">
        <v>2</v>
      </c>
      <c r="CM542" s="191">
        <v>0</v>
      </c>
    </row>
    <row r="543" spans="1:91" s="117" customFormat="1" ht="25.95" hidden="1" customHeight="1">
      <c r="A543" s="408"/>
      <c r="B543" s="117">
        <v>37</v>
      </c>
      <c r="C543" s="194" t="s">
        <v>714</v>
      </c>
      <c r="D543" s="191">
        <v>2175224.33</v>
      </c>
      <c r="E543" s="191">
        <v>73498.850000000006</v>
      </c>
      <c r="F543" s="191">
        <v>149092.62</v>
      </c>
      <c r="G543" s="191">
        <v>264172.28000000003</v>
      </c>
      <c r="H543" s="191">
        <v>115618.65</v>
      </c>
      <c r="I543" s="191">
        <v>139220.83000000002</v>
      </c>
      <c r="J543" s="191">
        <v>6859.33</v>
      </c>
      <c r="K543" s="191">
        <v>1365230.78</v>
      </c>
      <c r="L543" s="191">
        <v>43218.99</v>
      </c>
      <c r="M543" s="191">
        <v>112295.92</v>
      </c>
      <c r="N543" s="191">
        <v>356438.58</v>
      </c>
      <c r="O543" s="191">
        <v>4173.57</v>
      </c>
      <c r="P543" s="191">
        <v>1165524.76</v>
      </c>
      <c r="Q543" s="191">
        <v>444524.62</v>
      </c>
      <c r="R543" s="191">
        <v>641975.11</v>
      </c>
      <c r="S543" s="191">
        <v>95836.56</v>
      </c>
      <c r="T543" s="191">
        <v>182152.27000000002</v>
      </c>
      <c r="U543" s="191">
        <v>203687.51</v>
      </c>
      <c r="V543" s="191">
        <v>135687.57</v>
      </c>
      <c r="W543" s="191">
        <v>124764</v>
      </c>
      <c r="X543" s="191">
        <v>4763381.04</v>
      </c>
      <c r="Y543" s="191">
        <v>230285.9</v>
      </c>
      <c r="Z543" s="191">
        <v>124195.76</v>
      </c>
      <c r="AA543" s="191">
        <v>86794.79</v>
      </c>
      <c r="AB543" s="191">
        <v>37028.559999999998</v>
      </c>
      <c r="AC543" s="191">
        <v>590400.04</v>
      </c>
      <c r="AD543" s="191">
        <v>140290.29999999999</v>
      </c>
      <c r="AE543" s="191">
        <v>303432.61</v>
      </c>
      <c r="AF543" s="191">
        <v>68195.48000000001</v>
      </c>
      <c r="AG543" s="191">
        <v>267017.32999999996</v>
      </c>
      <c r="AH543" s="191">
        <v>118893.26</v>
      </c>
      <c r="AI543" s="191">
        <v>360139.76</v>
      </c>
      <c r="AJ543" s="191">
        <v>86755.739999999991</v>
      </c>
      <c r="AK543" s="191">
        <v>185781.56000000003</v>
      </c>
      <c r="AL543" s="191">
        <v>2815477.63</v>
      </c>
      <c r="AM543" s="191">
        <v>653704.49</v>
      </c>
      <c r="AN543" s="191">
        <v>60765.990000000005</v>
      </c>
      <c r="AO543" s="191">
        <v>887162.27999999991</v>
      </c>
      <c r="AP543" s="191">
        <v>147684.69</v>
      </c>
      <c r="AQ543" s="191">
        <v>67323.81</v>
      </c>
      <c r="AR543" s="191">
        <v>11089.51</v>
      </c>
      <c r="AS543" s="191">
        <v>1648940.4700000002</v>
      </c>
      <c r="AT543" s="191">
        <v>1323870.6500000001</v>
      </c>
      <c r="AU543" s="191">
        <v>286136.42</v>
      </c>
      <c r="AV543" s="191">
        <v>76762.28</v>
      </c>
      <c r="AW543" s="191">
        <v>54376.479999999996</v>
      </c>
      <c r="AX543" s="191">
        <v>72755.48</v>
      </c>
      <c r="AY543" s="191">
        <v>401823.86</v>
      </c>
      <c r="AZ543" s="191">
        <v>514082.17</v>
      </c>
      <c r="BA543" s="191">
        <v>263779.37</v>
      </c>
      <c r="BB543" s="191">
        <v>2271977.92</v>
      </c>
      <c r="BC543" s="191">
        <v>77566.11</v>
      </c>
      <c r="BD543" s="191">
        <v>1305461.29</v>
      </c>
      <c r="BE543" s="191">
        <v>841709.03</v>
      </c>
      <c r="BF543" s="191">
        <v>570052.91</v>
      </c>
      <c r="BG543" s="191">
        <v>592697.13</v>
      </c>
      <c r="BH543" s="191">
        <v>799942.14</v>
      </c>
      <c r="BI543" s="191">
        <v>86677.57</v>
      </c>
      <c r="BJ543" s="191">
        <v>116965.83</v>
      </c>
      <c r="BK543" s="191">
        <v>693230.38</v>
      </c>
      <c r="BL543" s="191">
        <v>457903.16</v>
      </c>
      <c r="BM543" s="191">
        <v>1754486.5100000002</v>
      </c>
      <c r="BN543" s="191">
        <v>136265.51</v>
      </c>
      <c r="BO543" s="191">
        <v>35483.160000000003</v>
      </c>
      <c r="BP543" s="191">
        <v>128545.64</v>
      </c>
      <c r="BQ543" s="191">
        <v>153981.04</v>
      </c>
      <c r="BR543" s="191">
        <v>743606.67999999993</v>
      </c>
      <c r="BS543" s="191">
        <v>5312555.3099999996</v>
      </c>
      <c r="BT543" s="191">
        <v>414539.14999999997</v>
      </c>
      <c r="BU543" s="191">
        <v>123755.98</v>
      </c>
      <c r="BV543" s="191">
        <v>2543451.59</v>
      </c>
      <c r="BW543" s="191">
        <v>15039.55</v>
      </c>
      <c r="BX543" s="191">
        <v>206624.54</v>
      </c>
      <c r="BY543" s="191">
        <v>499234.93000000005</v>
      </c>
      <c r="BZ543" s="191">
        <v>68713.39</v>
      </c>
      <c r="CA543" s="191">
        <v>299778.76</v>
      </c>
      <c r="CB543" s="191">
        <v>185239.66</v>
      </c>
      <c r="CC543" s="191">
        <v>1770627.75</v>
      </c>
      <c r="CD543" s="191">
        <v>677480.62</v>
      </c>
      <c r="CE543" s="191">
        <v>331335.23</v>
      </c>
      <c r="CF543" s="191">
        <v>311633.49</v>
      </c>
      <c r="CG543" s="191">
        <v>48171.020000000004</v>
      </c>
      <c r="CH543" s="191">
        <v>70335.350000000006</v>
      </c>
      <c r="CI543" s="191">
        <v>65412.86</v>
      </c>
      <c r="CJ543" s="191">
        <v>230712.71</v>
      </c>
      <c r="CK543" s="191">
        <v>439899.23</v>
      </c>
      <c r="CL543" s="191">
        <v>130466.57</v>
      </c>
      <c r="CM543" s="191">
        <v>425490.37</v>
      </c>
    </row>
    <row r="544" spans="1:91" s="117" customFormat="1" ht="25.95" hidden="1" customHeight="1">
      <c r="A544" s="408"/>
      <c r="B544" s="117">
        <v>38</v>
      </c>
      <c r="C544" s="194" t="s">
        <v>715</v>
      </c>
      <c r="D544" s="191">
        <v>77704575.570000008</v>
      </c>
      <c r="E544" s="191">
        <v>9186124.3799999971</v>
      </c>
      <c r="F544" s="191">
        <v>4971243.37</v>
      </c>
      <c r="G544" s="191">
        <v>8526905.1899999995</v>
      </c>
      <c r="H544" s="191">
        <v>6747502.6000000006</v>
      </c>
      <c r="I544" s="191">
        <v>6404823.8500000024</v>
      </c>
      <c r="J544" s="191">
        <v>7697266.2700000005</v>
      </c>
      <c r="K544" s="191">
        <v>16589995.890000001</v>
      </c>
      <c r="L544" s="191">
        <v>10788506.92</v>
      </c>
      <c r="M544" s="191">
        <v>13348471.029999999</v>
      </c>
      <c r="N544" s="191">
        <v>38130236.359999999</v>
      </c>
      <c r="O544" s="191">
        <v>6819092.3999999994</v>
      </c>
      <c r="P544" s="191">
        <v>56652905.150000006</v>
      </c>
      <c r="Q544" s="191">
        <v>7981809.8400000008</v>
      </c>
      <c r="R544" s="191">
        <v>12801592.120000003</v>
      </c>
      <c r="S544" s="191">
        <v>29134411.139999997</v>
      </c>
      <c r="T544" s="191">
        <v>9126258.2000000011</v>
      </c>
      <c r="U544" s="191">
        <v>10473526.179999998</v>
      </c>
      <c r="V544" s="191">
        <v>5226461.5000000009</v>
      </c>
      <c r="W544" s="191">
        <v>4889069.68</v>
      </c>
      <c r="X544" s="191">
        <v>139793287.18000001</v>
      </c>
      <c r="Y544" s="191">
        <v>11130671.600000003</v>
      </c>
      <c r="Z544" s="191">
        <v>16635448.709999999</v>
      </c>
      <c r="AA544" s="191">
        <v>11757720.27</v>
      </c>
      <c r="AB544" s="191">
        <v>5195895.95</v>
      </c>
      <c r="AC544" s="191">
        <v>5536347.4299999997</v>
      </c>
      <c r="AD544" s="191">
        <v>8224616.0899999989</v>
      </c>
      <c r="AE544" s="191">
        <v>26849735.650000002</v>
      </c>
      <c r="AF544" s="191">
        <v>11746691.029999997</v>
      </c>
      <c r="AG544" s="191">
        <v>7654161.3099999996</v>
      </c>
      <c r="AH544" s="191">
        <v>10927533.459999999</v>
      </c>
      <c r="AI544" s="191">
        <v>12506418.85</v>
      </c>
      <c r="AJ544" s="191">
        <v>9955815.4500000011</v>
      </c>
      <c r="AK544" s="191">
        <v>20023131.139999993</v>
      </c>
      <c r="AL544" s="191">
        <v>178031953.62</v>
      </c>
      <c r="AM544" s="191">
        <v>7978348.9799999995</v>
      </c>
      <c r="AN544" s="191">
        <v>8015510.3100000015</v>
      </c>
      <c r="AO544" s="191">
        <v>18563523.73</v>
      </c>
      <c r="AP544" s="191">
        <v>14478358.810000001</v>
      </c>
      <c r="AQ544" s="191">
        <v>10723074.849999998</v>
      </c>
      <c r="AR544" s="191">
        <v>4953240.6100000003</v>
      </c>
      <c r="AS544" s="191">
        <v>163579664.19999996</v>
      </c>
      <c r="AT544" s="191">
        <v>12299307.180000002</v>
      </c>
      <c r="AU544" s="191">
        <v>17573561.670000006</v>
      </c>
      <c r="AV544" s="191">
        <v>12028141.560000001</v>
      </c>
      <c r="AW544" s="191">
        <v>9459627.9600000009</v>
      </c>
      <c r="AX544" s="191">
        <v>6230553.1200000001</v>
      </c>
      <c r="AY544" s="191">
        <v>8196668.129999999</v>
      </c>
      <c r="AZ544" s="191">
        <v>10359049.089999998</v>
      </c>
      <c r="BA544" s="191">
        <v>11067955.74</v>
      </c>
      <c r="BB544" s="191">
        <v>78934512.419999987</v>
      </c>
      <c r="BC544" s="191">
        <v>11139634.779999999</v>
      </c>
      <c r="BD544" s="191">
        <v>110760572.49999999</v>
      </c>
      <c r="BE544" s="191">
        <v>26471867.050000001</v>
      </c>
      <c r="BF544" s="191">
        <v>4638363.34</v>
      </c>
      <c r="BG544" s="191">
        <v>18603699.030000005</v>
      </c>
      <c r="BH544" s="191">
        <v>86344747.440000027</v>
      </c>
      <c r="BI544" s="191">
        <v>32969901.919999994</v>
      </c>
      <c r="BJ544" s="191">
        <v>8859733.5999999996</v>
      </c>
      <c r="BK544" s="191">
        <v>6757325.0800000001</v>
      </c>
      <c r="BL544" s="191">
        <v>9397745.8200000022</v>
      </c>
      <c r="BM544" s="191">
        <v>47239910.049999997</v>
      </c>
      <c r="BN544" s="191">
        <v>15912171.119999995</v>
      </c>
      <c r="BO544" s="191">
        <v>12977205.850000001</v>
      </c>
      <c r="BP544" s="191">
        <v>18692547.700000003</v>
      </c>
      <c r="BQ544" s="191">
        <v>13858144.33</v>
      </c>
      <c r="BR544" s="191">
        <v>9822330.2000000011</v>
      </c>
      <c r="BS544" s="191">
        <v>260338976.76999998</v>
      </c>
      <c r="BT544" s="191">
        <v>11164757.540000001</v>
      </c>
      <c r="BU544" s="191">
        <v>6857254.4799999995</v>
      </c>
      <c r="BV544" s="191">
        <v>71190629.080000013</v>
      </c>
      <c r="BW544" s="191">
        <v>8504484.5800000001</v>
      </c>
      <c r="BX544" s="191">
        <v>11573187.229999999</v>
      </c>
      <c r="BY544" s="191">
        <v>40223282.670000002</v>
      </c>
      <c r="BZ544" s="191">
        <v>6964198.1500000004</v>
      </c>
      <c r="CA544" s="191">
        <v>6003618.6300000008</v>
      </c>
      <c r="CB544" s="191">
        <v>11436182.639999999</v>
      </c>
      <c r="CC544" s="191">
        <v>10954085.850000001</v>
      </c>
      <c r="CD544" s="191">
        <v>32312618.689999994</v>
      </c>
      <c r="CE544" s="191">
        <v>9624341.8099999987</v>
      </c>
      <c r="CF544" s="191">
        <v>30272169.66</v>
      </c>
      <c r="CG544" s="191">
        <v>7230026.8699999992</v>
      </c>
      <c r="CH544" s="191">
        <v>4770058.04</v>
      </c>
      <c r="CI544" s="191">
        <v>6591566.04</v>
      </c>
      <c r="CJ544" s="191">
        <v>3831888.1599999997</v>
      </c>
      <c r="CK544" s="191">
        <v>34179189.130000003</v>
      </c>
      <c r="CL544" s="191">
        <v>7719243.8499999987</v>
      </c>
      <c r="CM544" s="191">
        <v>6555019.0599999996</v>
      </c>
    </row>
    <row r="545" spans="1:91" s="197" customFormat="1" ht="25.95" hidden="1" customHeight="1">
      <c r="A545" s="408"/>
      <c r="C545" s="198" t="s">
        <v>716</v>
      </c>
      <c r="D545" s="196">
        <v>1673782552.3500001</v>
      </c>
      <c r="E545" s="196">
        <v>143193518.78999999</v>
      </c>
      <c r="F545" s="196">
        <v>138190548.22</v>
      </c>
      <c r="G545" s="196">
        <v>133710288</v>
      </c>
      <c r="H545" s="196">
        <v>96189858.50999999</v>
      </c>
      <c r="I545" s="196">
        <v>160568529.43999997</v>
      </c>
      <c r="J545" s="196">
        <v>185689253.16</v>
      </c>
      <c r="K545" s="196">
        <v>280441046.56999993</v>
      </c>
      <c r="L545" s="196">
        <v>143712873.19999996</v>
      </c>
      <c r="M545" s="196">
        <v>158812779.73000002</v>
      </c>
      <c r="N545" s="196">
        <v>386632307.53999996</v>
      </c>
      <c r="O545" s="196">
        <v>60863960.329999998</v>
      </c>
      <c r="P545" s="196">
        <v>810338905.24000001</v>
      </c>
      <c r="Q545" s="196">
        <v>151428159.22</v>
      </c>
      <c r="R545" s="196">
        <v>207522360.09000003</v>
      </c>
      <c r="S545" s="196">
        <v>289685682.18000001</v>
      </c>
      <c r="T545" s="196">
        <v>138862394.44</v>
      </c>
      <c r="U545" s="196">
        <v>143307606.35000002</v>
      </c>
      <c r="V545" s="196">
        <v>127852868.17999999</v>
      </c>
      <c r="W545" s="196">
        <v>73046089.340000004</v>
      </c>
      <c r="X545" s="196">
        <v>1471058030.47</v>
      </c>
      <c r="Y545" s="196">
        <v>108987683.37000002</v>
      </c>
      <c r="Z545" s="196">
        <v>184483697.41</v>
      </c>
      <c r="AA545" s="196">
        <v>146885565</v>
      </c>
      <c r="AB545" s="196">
        <v>74262213.570000008</v>
      </c>
      <c r="AC545" s="196">
        <v>94890913.680000007</v>
      </c>
      <c r="AD545" s="196">
        <v>114700841.63000001</v>
      </c>
      <c r="AE545" s="196">
        <v>367448952.71000004</v>
      </c>
      <c r="AF545" s="196">
        <v>110981905.69</v>
      </c>
      <c r="AG545" s="196">
        <v>108338563.16000001</v>
      </c>
      <c r="AH545" s="196">
        <v>141207762.17999998</v>
      </c>
      <c r="AI545" s="196">
        <v>219573231.81999996</v>
      </c>
      <c r="AJ545" s="196">
        <v>121630625.14000002</v>
      </c>
      <c r="AK545" s="196">
        <v>119636917.69999999</v>
      </c>
      <c r="AL545" s="196">
        <v>3014369206.5999999</v>
      </c>
      <c r="AM545" s="196">
        <v>140132227.54999998</v>
      </c>
      <c r="AN545" s="196">
        <v>104970556.02999999</v>
      </c>
      <c r="AO545" s="196">
        <v>280590092.68000001</v>
      </c>
      <c r="AP545" s="196">
        <v>254212547.13999999</v>
      </c>
      <c r="AQ545" s="196">
        <v>142814417.5</v>
      </c>
      <c r="AR545" s="196">
        <v>62822695.870000005</v>
      </c>
      <c r="AS545" s="196">
        <v>780535261.73000002</v>
      </c>
      <c r="AT545" s="196">
        <v>146193551.57000002</v>
      </c>
      <c r="AU545" s="196">
        <v>243795132.5</v>
      </c>
      <c r="AV545" s="196">
        <v>237922440.74000004</v>
      </c>
      <c r="AW545" s="196">
        <v>122159532.73000002</v>
      </c>
      <c r="AX545" s="196">
        <v>82131804.319999993</v>
      </c>
      <c r="AY545" s="196">
        <v>142253858.48000002</v>
      </c>
      <c r="AZ545" s="196">
        <v>130866841.44000001</v>
      </c>
      <c r="BA545" s="196">
        <v>118797276.54000001</v>
      </c>
      <c r="BB545" s="196">
        <v>732341528.9799999</v>
      </c>
      <c r="BC545" s="196">
        <v>115554729.79000002</v>
      </c>
      <c r="BD545" s="196">
        <v>1510069541.1199999</v>
      </c>
      <c r="BE545" s="196">
        <v>342880513.02999997</v>
      </c>
      <c r="BF545" s="196">
        <v>103208469.80000001</v>
      </c>
      <c r="BG545" s="196">
        <v>136312594.31999999</v>
      </c>
      <c r="BH545" s="196">
        <v>796238468.71000016</v>
      </c>
      <c r="BI545" s="196">
        <v>116324750.97000003</v>
      </c>
      <c r="BJ545" s="196">
        <v>67568495.400000006</v>
      </c>
      <c r="BK545" s="196">
        <v>98114900</v>
      </c>
      <c r="BL545" s="196">
        <v>91342284.579999998</v>
      </c>
      <c r="BM545" s="196">
        <v>1400527293.4200001</v>
      </c>
      <c r="BN545" s="196">
        <v>214475722.97000003</v>
      </c>
      <c r="BO545" s="196">
        <v>167555075.33999997</v>
      </c>
      <c r="BP545" s="196">
        <v>253665044.59000003</v>
      </c>
      <c r="BQ545" s="196">
        <v>167989773.25999999</v>
      </c>
      <c r="BR545" s="196">
        <v>130052632.28</v>
      </c>
      <c r="BS545" s="196">
        <v>4566125549.460001</v>
      </c>
      <c r="BT545" s="196">
        <v>185320413.18000001</v>
      </c>
      <c r="BU545" s="196">
        <v>149796156.80999994</v>
      </c>
      <c r="BV545" s="196">
        <v>738452644.1400001</v>
      </c>
      <c r="BW545" s="196">
        <v>52593243.330000006</v>
      </c>
      <c r="BX545" s="196">
        <v>139875446.71000001</v>
      </c>
      <c r="BY545" s="196">
        <v>446392916.17999995</v>
      </c>
      <c r="BZ545" s="196">
        <v>104084397.38</v>
      </c>
      <c r="CA545" s="196">
        <v>102822142.79000001</v>
      </c>
      <c r="CB545" s="196">
        <v>140496273.49000001</v>
      </c>
      <c r="CC545" s="196">
        <v>199196230.10999995</v>
      </c>
      <c r="CD545" s="196">
        <v>376054567.82999998</v>
      </c>
      <c r="CE545" s="196">
        <v>184652831.92999998</v>
      </c>
      <c r="CF545" s="196">
        <v>328800140.48000002</v>
      </c>
      <c r="CG545" s="196">
        <v>96720520.480000019</v>
      </c>
      <c r="CH545" s="196">
        <v>85221153.470000014</v>
      </c>
      <c r="CI545" s="196">
        <v>100786095.72</v>
      </c>
      <c r="CJ545" s="196">
        <v>93023491.150000006</v>
      </c>
      <c r="CK545" s="196">
        <v>429434167.15999997</v>
      </c>
      <c r="CL545" s="196">
        <v>79109096.529999986</v>
      </c>
      <c r="CM545" s="196">
        <v>71838979.809999987</v>
      </c>
    </row>
    <row r="546" spans="1:91" s="117" customFormat="1" ht="25.95" customHeight="1"/>
  </sheetData>
  <autoFilter ref="A3:CM471" xr:uid="{00000000-0009-0000-0000-000004000000}"/>
  <mergeCells count="1">
    <mergeCell ref="A497:A5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3"/>
  <sheetViews>
    <sheetView zoomScale="70" zoomScaleNormal="70" workbookViewId="0">
      <pane xSplit="6" ySplit="2" topLeftCell="S72" activePane="bottomRight" state="frozen"/>
      <selection pane="topRight" activeCell="G1" sqref="G1"/>
      <selection pane="bottomLeft" activeCell="A3" sqref="A3"/>
      <selection pane="bottomRight" activeCell="G4" sqref="G4:Z91"/>
    </sheetView>
  </sheetViews>
  <sheetFormatPr defaultColWidth="8.6640625" defaultRowHeight="21"/>
  <cols>
    <col min="1" max="1" width="8.6640625" style="170"/>
    <col min="2" max="2" width="11.6640625" style="279" customWidth="1"/>
    <col min="3" max="3" width="7.6640625" style="279" customWidth="1"/>
    <col min="4" max="5" width="15.44140625" style="170" customWidth="1"/>
    <col min="6" max="6" width="30" style="170" customWidth="1"/>
    <col min="7" max="26" width="23.88671875" style="170" customWidth="1"/>
    <col min="27" max="16384" width="8.6640625" style="170"/>
  </cols>
  <sheetData>
    <row r="1" spans="1:26">
      <c r="B1" s="280"/>
      <c r="C1" s="280"/>
      <c r="D1" s="244"/>
      <c r="E1" s="244"/>
      <c r="F1" s="245"/>
      <c r="G1" s="409" t="s">
        <v>677</v>
      </c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153"/>
      <c r="W1" s="154"/>
      <c r="X1" s="155"/>
      <c r="Y1" s="155"/>
      <c r="Z1" s="156" t="s">
        <v>678</v>
      </c>
    </row>
    <row r="2" spans="1:26" s="281" customFormat="1" ht="76.2" customHeight="1">
      <c r="B2" s="260"/>
      <c r="C2" s="260"/>
      <c r="D2" s="260"/>
      <c r="E2" s="260"/>
      <c r="F2" s="261"/>
      <c r="G2" s="410" t="s">
        <v>269</v>
      </c>
      <c r="H2" s="410"/>
      <c r="I2" s="410"/>
      <c r="J2" s="410"/>
      <c r="K2" s="291" t="s">
        <v>273</v>
      </c>
      <c r="L2" s="291" t="s">
        <v>272</v>
      </c>
      <c r="M2" s="291" t="s">
        <v>679</v>
      </c>
      <c r="N2" s="291" t="s">
        <v>680</v>
      </c>
      <c r="O2" s="291" t="s">
        <v>681</v>
      </c>
      <c r="P2" s="291" t="s">
        <v>682</v>
      </c>
      <c r="Q2" s="291" t="s">
        <v>141</v>
      </c>
      <c r="R2" s="291" t="s">
        <v>683</v>
      </c>
      <c r="S2" s="291" t="s">
        <v>684</v>
      </c>
      <c r="T2" s="291" t="s">
        <v>685</v>
      </c>
      <c r="U2" s="291" t="s">
        <v>686</v>
      </c>
      <c r="V2" s="262" t="s">
        <v>687</v>
      </c>
      <c r="W2" s="263" t="s">
        <v>688</v>
      </c>
      <c r="X2" s="259" t="s">
        <v>689</v>
      </c>
      <c r="Y2" s="259" t="s">
        <v>690</v>
      </c>
      <c r="Z2" s="259" t="s">
        <v>1324</v>
      </c>
    </row>
    <row r="3" spans="1:26" s="282" customFormat="1" ht="70.5" customHeight="1">
      <c r="A3" s="273" t="s">
        <v>1331</v>
      </c>
      <c r="B3" s="273" t="s">
        <v>1330</v>
      </c>
      <c r="C3" s="274" t="s">
        <v>246</v>
      </c>
      <c r="D3" s="274" t="s">
        <v>42</v>
      </c>
      <c r="E3" s="274" t="s">
        <v>163</v>
      </c>
      <c r="F3" s="274" t="s">
        <v>1329</v>
      </c>
      <c r="G3" s="295" t="s">
        <v>691</v>
      </c>
      <c r="H3" s="295" t="s">
        <v>692</v>
      </c>
      <c r="I3" s="295" t="s">
        <v>693</v>
      </c>
      <c r="J3" s="295" t="s">
        <v>694</v>
      </c>
      <c r="K3" s="246">
        <v>5</v>
      </c>
      <c r="L3" s="246">
        <v>6</v>
      </c>
      <c r="M3" s="246">
        <v>7</v>
      </c>
      <c r="N3" s="246">
        <v>8</v>
      </c>
      <c r="O3" s="246">
        <v>9</v>
      </c>
      <c r="P3" s="246">
        <v>10</v>
      </c>
      <c r="Q3" s="246">
        <v>11</v>
      </c>
      <c r="R3" s="246">
        <v>12</v>
      </c>
      <c r="S3" s="246">
        <v>13</v>
      </c>
      <c r="T3" s="246">
        <v>14</v>
      </c>
      <c r="U3" s="246">
        <v>15</v>
      </c>
      <c r="V3" s="159">
        <v>16</v>
      </c>
      <c r="W3" s="160">
        <v>17</v>
      </c>
      <c r="X3" s="158">
        <v>18</v>
      </c>
      <c r="Y3" s="158">
        <v>19</v>
      </c>
      <c r="Z3" s="258"/>
    </row>
    <row r="4" spans="1:26">
      <c r="A4" s="275">
        <v>72</v>
      </c>
      <c r="B4" s="276">
        <v>1</v>
      </c>
      <c r="C4" s="276">
        <v>1</v>
      </c>
      <c r="D4" s="277" t="s">
        <v>45</v>
      </c>
      <c r="E4" s="277" t="s">
        <v>158</v>
      </c>
      <c r="F4" s="278" t="s">
        <v>312</v>
      </c>
      <c r="G4" s="380">
        <v>3721160.21</v>
      </c>
      <c r="H4" s="380">
        <v>319318.5</v>
      </c>
      <c r="I4" s="380">
        <v>652336.44999999995</v>
      </c>
      <c r="J4" s="380">
        <v>0</v>
      </c>
      <c r="K4" s="380">
        <v>118066</v>
      </c>
      <c r="L4" s="380">
        <v>4348962.2299999995</v>
      </c>
      <c r="M4" s="380">
        <v>26837</v>
      </c>
      <c r="N4" s="380">
        <v>0</v>
      </c>
      <c r="O4" s="380">
        <v>884240.83</v>
      </c>
      <c r="P4" s="380">
        <v>335</v>
      </c>
      <c r="Q4" s="380">
        <v>197223</v>
      </c>
      <c r="R4" s="380">
        <v>0</v>
      </c>
      <c r="S4" s="380">
        <v>0</v>
      </c>
      <c r="T4" s="380">
        <v>0</v>
      </c>
      <c r="U4" s="380">
        <v>560110</v>
      </c>
      <c r="V4" s="380">
        <v>3976860</v>
      </c>
      <c r="W4" s="380">
        <v>159861</v>
      </c>
      <c r="X4" s="380">
        <v>0</v>
      </c>
      <c r="Y4" s="380">
        <v>1234994.46</v>
      </c>
      <c r="Z4" s="64">
        <f t="shared" ref="Z4:Z35" si="0">SUM(G4:Y4)</f>
        <v>16200304.68</v>
      </c>
    </row>
    <row r="5" spans="1:26">
      <c r="A5" s="275">
        <v>25</v>
      </c>
      <c r="B5" s="276">
        <v>2</v>
      </c>
      <c r="C5" s="276">
        <v>1</v>
      </c>
      <c r="D5" s="277" t="s">
        <v>53</v>
      </c>
      <c r="E5" s="277" t="s">
        <v>159</v>
      </c>
      <c r="F5" s="278" t="s">
        <v>333</v>
      </c>
      <c r="G5" s="380">
        <v>3872113</v>
      </c>
      <c r="H5" s="380">
        <v>159187.75</v>
      </c>
      <c r="I5" s="380">
        <v>895958.35000000009</v>
      </c>
      <c r="J5" s="380">
        <v>53150</v>
      </c>
      <c r="K5" s="380">
        <v>242190.25</v>
      </c>
      <c r="L5" s="380">
        <v>977070.81</v>
      </c>
      <c r="M5" s="380">
        <v>40940</v>
      </c>
      <c r="N5" s="380">
        <v>3325</v>
      </c>
      <c r="O5" s="380">
        <v>195597.28</v>
      </c>
      <c r="P5" s="380">
        <v>500</v>
      </c>
      <c r="Q5" s="380">
        <v>260999</v>
      </c>
      <c r="R5" s="380">
        <v>51181.84</v>
      </c>
      <c r="S5" s="380">
        <v>0</v>
      </c>
      <c r="T5" s="380">
        <v>5108374</v>
      </c>
      <c r="U5" s="380">
        <v>0</v>
      </c>
      <c r="V5" s="380">
        <v>6584710</v>
      </c>
      <c r="W5" s="380">
        <v>260928.15</v>
      </c>
      <c r="X5" s="380">
        <v>0</v>
      </c>
      <c r="Y5" s="380">
        <v>3429585.69</v>
      </c>
      <c r="Z5" s="64">
        <f t="shared" si="0"/>
        <v>22135811.120000001</v>
      </c>
    </row>
    <row r="6" spans="1:26">
      <c r="A6" s="275">
        <v>20</v>
      </c>
      <c r="B6" s="276">
        <v>3</v>
      </c>
      <c r="C6" s="276">
        <v>1</v>
      </c>
      <c r="D6" s="277" t="s">
        <v>55</v>
      </c>
      <c r="E6" s="277" t="s">
        <v>157</v>
      </c>
      <c r="F6" s="278" t="s">
        <v>301</v>
      </c>
      <c r="G6" s="380">
        <v>4565197.8</v>
      </c>
      <c r="H6" s="380">
        <v>172396.94</v>
      </c>
      <c r="I6" s="380">
        <v>4330610.46</v>
      </c>
      <c r="J6" s="380">
        <v>55400</v>
      </c>
      <c r="K6" s="380">
        <v>191407.39</v>
      </c>
      <c r="L6" s="380">
        <v>1327588.32</v>
      </c>
      <c r="M6" s="380">
        <v>78551</v>
      </c>
      <c r="N6" s="380">
        <v>0</v>
      </c>
      <c r="O6" s="380">
        <v>185569.65000000002</v>
      </c>
      <c r="P6" s="380">
        <v>0</v>
      </c>
      <c r="Q6" s="380">
        <v>625372.5</v>
      </c>
      <c r="R6" s="380">
        <v>34426</v>
      </c>
      <c r="S6" s="380">
        <v>0</v>
      </c>
      <c r="T6" s="380">
        <v>0</v>
      </c>
      <c r="U6" s="380">
        <v>0</v>
      </c>
      <c r="V6" s="380">
        <v>6407790</v>
      </c>
      <c r="W6" s="380">
        <v>252087.18000000002</v>
      </c>
      <c r="X6" s="380">
        <v>0</v>
      </c>
      <c r="Y6" s="380">
        <v>2140509.59</v>
      </c>
      <c r="Z6" s="64">
        <f t="shared" si="0"/>
        <v>20366906.830000002</v>
      </c>
    </row>
    <row r="7" spans="1:26">
      <c r="A7" s="275">
        <v>41</v>
      </c>
      <c r="B7" s="276">
        <v>4</v>
      </c>
      <c r="C7" s="276">
        <v>1</v>
      </c>
      <c r="D7" s="277" t="s">
        <v>49</v>
      </c>
      <c r="E7" s="277" t="s">
        <v>161</v>
      </c>
      <c r="F7" s="278" t="s">
        <v>358</v>
      </c>
      <c r="G7" s="380">
        <v>3866133.8800000004</v>
      </c>
      <c r="H7" s="380">
        <v>251161.35</v>
      </c>
      <c r="I7" s="380">
        <v>4479850.8</v>
      </c>
      <c r="J7" s="380">
        <v>56150</v>
      </c>
      <c r="K7" s="380">
        <v>190343.03</v>
      </c>
      <c r="L7" s="380">
        <v>1420957.3699999999</v>
      </c>
      <c r="M7" s="380">
        <v>55512</v>
      </c>
      <c r="N7" s="380">
        <v>0</v>
      </c>
      <c r="O7" s="380">
        <v>494799.71</v>
      </c>
      <c r="P7" s="380">
        <v>4918</v>
      </c>
      <c r="Q7" s="380">
        <v>204495</v>
      </c>
      <c r="R7" s="380">
        <v>0</v>
      </c>
      <c r="S7" s="380">
        <v>0</v>
      </c>
      <c r="T7" s="380">
        <v>0</v>
      </c>
      <c r="U7" s="380">
        <v>0</v>
      </c>
      <c r="V7" s="380">
        <v>5721460</v>
      </c>
      <c r="W7" s="380">
        <v>248095.7</v>
      </c>
      <c r="X7" s="380">
        <v>0</v>
      </c>
      <c r="Y7" s="380">
        <v>695536</v>
      </c>
      <c r="Z7" s="64">
        <f t="shared" si="0"/>
        <v>17689412.84</v>
      </c>
    </row>
    <row r="8" spans="1:26">
      <c r="A8" s="275">
        <v>88</v>
      </c>
      <c r="B8" s="276">
        <v>5</v>
      </c>
      <c r="C8" s="276">
        <v>1</v>
      </c>
      <c r="D8" s="277" t="s">
        <v>45</v>
      </c>
      <c r="E8" s="277" t="s">
        <v>165</v>
      </c>
      <c r="F8" s="278" t="s">
        <v>328</v>
      </c>
      <c r="G8" s="380">
        <v>9755885.1599999983</v>
      </c>
      <c r="H8" s="380">
        <v>979808.62</v>
      </c>
      <c r="I8" s="380">
        <v>555883.89</v>
      </c>
      <c r="J8" s="380">
        <v>9950</v>
      </c>
      <c r="K8" s="380">
        <v>419779</v>
      </c>
      <c r="L8" s="380">
        <v>1076929.2899999998</v>
      </c>
      <c r="M8" s="380">
        <v>99550.85</v>
      </c>
      <c r="N8" s="380">
        <v>0</v>
      </c>
      <c r="O8" s="380">
        <v>423179.61</v>
      </c>
      <c r="P8" s="380">
        <v>1414</v>
      </c>
      <c r="Q8" s="380">
        <v>252571.5</v>
      </c>
      <c r="R8" s="380">
        <v>0</v>
      </c>
      <c r="S8" s="380">
        <v>0</v>
      </c>
      <c r="T8" s="380">
        <v>0</v>
      </c>
      <c r="U8" s="380">
        <v>0</v>
      </c>
      <c r="V8" s="380">
        <v>4677162.9000000004</v>
      </c>
      <c r="W8" s="380">
        <v>189147.15</v>
      </c>
      <c r="X8" s="380">
        <v>0</v>
      </c>
      <c r="Y8" s="380">
        <v>667674</v>
      </c>
      <c r="Z8" s="64">
        <f t="shared" si="0"/>
        <v>19108935.969999995</v>
      </c>
    </row>
    <row r="9" spans="1:26">
      <c r="A9" s="275">
        <v>59</v>
      </c>
      <c r="B9" s="276">
        <v>6</v>
      </c>
      <c r="C9" s="276">
        <v>1</v>
      </c>
      <c r="D9" s="277" t="s">
        <v>47</v>
      </c>
      <c r="E9" s="277" t="s">
        <v>160</v>
      </c>
      <c r="F9" s="278" t="s">
        <v>349</v>
      </c>
      <c r="G9" s="380">
        <v>4977214.42</v>
      </c>
      <c r="H9" s="380">
        <v>531521.9</v>
      </c>
      <c r="I9" s="380">
        <v>931080.2</v>
      </c>
      <c r="J9" s="380">
        <v>0</v>
      </c>
      <c r="K9" s="380">
        <v>65115.310000000027</v>
      </c>
      <c r="L9" s="380">
        <v>1135027.32</v>
      </c>
      <c r="M9" s="380">
        <v>129698</v>
      </c>
      <c r="N9" s="380">
        <v>0</v>
      </c>
      <c r="O9" s="380">
        <v>97220.96</v>
      </c>
      <c r="P9" s="380">
        <v>0</v>
      </c>
      <c r="Q9" s="380">
        <v>227337</v>
      </c>
      <c r="R9" s="380">
        <v>1192</v>
      </c>
      <c r="S9" s="380">
        <v>0</v>
      </c>
      <c r="T9" s="380">
        <v>0</v>
      </c>
      <c r="U9" s="380">
        <v>0</v>
      </c>
      <c r="V9" s="380">
        <v>4737189.03</v>
      </c>
      <c r="W9" s="380">
        <v>198810.36</v>
      </c>
      <c r="X9" s="380">
        <v>0</v>
      </c>
      <c r="Y9" s="380">
        <v>586825.35</v>
      </c>
      <c r="Z9" s="64">
        <f t="shared" si="0"/>
        <v>13618231.85</v>
      </c>
    </row>
    <row r="10" spans="1:26">
      <c r="A10" s="275">
        <v>12</v>
      </c>
      <c r="B10" s="276">
        <v>7</v>
      </c>
      <c r="C10" s="276">
        <v>1</v>
      </c>
      <c r="D10" s="277" t="s">
        <v>51</v>
      </c>
      <c r="E10" s="277" t="s">
        <v>162</v>
      </c>
      <c r="F10" s="278" t="s">
        <v>381</v>
      </c>
      <c r="G10" s="380">
        <v>6172845.8899999997</v>
      </c>
      <c r="H10" s="380">
        <v>466831.69</v>
      </c>
      <c r="I10" s="380">
        <v>1725535.96</v>
      </c>
      <c r="J10" s="380">
        <v>10250</v>
      </c>
      <c r="K10" s="380">
        <v>190660.37</v>
      </c>
      <c r="L10" s="380">
        <v>1034918.03</v>
      </c>
      <c r="M10" s="380">
        <v>87393</v>
      </c>
      <c r="N10" s="380">
        <v>0</v>
      </c>
      <c r="O10" s="380">
        <v>183999.96999999997</v>
      </c>
      <c r="P10" s="380">
        <v>5964.25</v>
      </c>
      <c r="Q10" s="380">
        <v>139535</v>
      </c>
      <c r="R10" s="380">
        <v>0</v>
      </c>
      <c r="S10" s="380">
        <v>0</v>
      </c>
      <c r="T10" s="380">
        <v>0</v>
      </c>
      <c r="U10" s="380">
        <v>0</v>
      </c>
      <c r="V10" s="380">
        <v>4255665</v>
      </c>
      <c r="W10" s="380">
        <v>184924.5</v>
      </c>
      <c r="X10" s="380">
        <v>0</v>
      </c>
      <c r="Y10" s="380">
        <v>903053.22</v>
      </c>
      <c r="Z10" s="64">
        <f t="shared" si="0"/>
        <v>15361576.880000001</v>
      </c>
    </row>
    <row r="11" spans="1:26">
      <c r="A11" s="275">
        <v>83</v>
      </c>
      <c r="B11" s="276">
        <v>8</v>
      </c>
      <c r="C11" s="276">
        <v>2</v>
      </c>
      <c r="D11" s="277" t="s">
        <v>45</v>
      </c>
      <c r="E11" s="277" t="s">
        <v>196</v>
      </c>
      <c r="F11" s="278" t="s">
        <v>323</v>
      </c>
      <c r="G11" s="380">
        <v>9353654.6199999992</v>
      </c>
      <c r="H11" s="380">
        <v>304795.25</v>
      </c>
      <c r="I11" s="380">
        <v>2643992.59</v>
      </c>
      <c r="J11" s="380">
        <v>5550</v>
      </c>
      <c r="K11" s="380">
        <v>222439.15</v>
      </c>
      <c r="L11" s="380">
        <v>1204008.1500000001</v>
      </c>
      <c r="M11" s="380">
        <v>172674</v>
      </c>
      <c r="N11" s="380">
        <v>0</v>
      </c>
      <c r="O11" s="380">
        <v>195476.65</v>
      </c>
      <c r="P11" s="380">
        <v>5303</v>
      </c>
      <c r="Q11" s="380">
        <v>482225</v>
      </c>
      <c r="R11" s="380">
        <v>0</v>
      </c>
      <c r="S11" s="380">
        <v>0</v>
      </c>
      <c r="T11" s="380">
        <v>0</v>
      </c>
      <c r="U11" s="380">
        <v>0</v>
      </c>
      <c r="V11" s="380">
        <v>8517003.9299999997</v>
      </c>
      <c r="W11" s="380">
        <v>317107.28000000003</v>
      </c>
      <c r="X11" s="380">
        <v>0</v>
      </c>
      <c r="Y11" s="380">
        <v>1283000.73</v>
      </c>
      <c r="Z11" s="64">
        <f t="shared" si="0"/>
        <v>24707230.350000001</v>
      </c>
    </row>
    <row r="12" spans="1:26">
      <c r="A12" s="275">
        <v>84</v>
      </c>
      <c r="B12" s="276">
        <v>9</v>
      </c>
      <c r="C12" s="276">
        <v>2</v>
      </c>
      <c r="D12" s="277" t="s">
        <v>45</v>
      </c>
      <c r="E12" s="277" t="s">
        <v>197</v>
      </c>
      <c r="F12" s="278" t="s">
        <v>324</v>
      </c>
      <c r="G12" s="380">
        <v>12813127.680000002</v>
      </c>
      <c r="H12" s="380">
        <v>123888.8</v>
      </c>
      <c r="I12" s="380">
        <v>4797320.83</v>
      </c>
      <c r="J12" s="380">
        <v>18300</v>
      </c>
      <c r="K12" s="380">
        <v>280920.3</v>
      </c>
      <c r="L12" s="380">
        <v>805808.24000000011</v>
      </c>
      <c r="M12" s="380">
        <v>92488</v>
      </c>
      <c r="N12" s="380">
        <v>0</v>
      </c>
      <c r="O12" s="380">
        <v>146867.6</v>
      </c>
      <c r="P12" s="380">
        <v>0</v>
      </c>
      <c r="Q12" s="380">
        <v>304228.25</v>
      </c>
      <c r="R12" s="380">
        <v>24843.72</v>
      </c>
      <c r="S12" s="380">
        <v>0</v>
      </c>
      <c r="T12" s="380">
        <v>0</v>
      </c>
      <c r="U12" s="380">
        <v>0</v>
      </c>
      <c r="V12" s="380">
        <v>6451150.5300000003</v>
      </c>
      <c r="W12" s="380">
        <v>281902.55</v>
      </c>
      <c r="X12" s="380">
        <v>0</v>
      </c>
      <c r="Y12" s="380">
        <v>892888.12</v>
      </c>
      <c r="Z12" s="64">
        <f t="shared" si="0"/>
        <v>27033734.620000005</v>
      </c>
    </row>
    <row r="13" spans="1:26">
      <c r="A13" s="275">
        <v>55</v>
      </c>
      <c r="B13" s="276">
        <v>10</v>
      </c>
      <c r="C13" s="276">
        <v>2</v>
      </c>
      <c r="D13" s="277" t="s">
        <v>47</v>
      </c>
      <c r="E13" s="277" t="s">
        <v>215</v>
      </c>
      <c r="F13" s="278" t="s">
        <v>345</v>
      </c>
      <c r="G13" s="380">
        <v>10546728.689999999</v>
      </c>
      <c r="H13" s="380">
        <v>366064.36</v>
      </c>
      <c r="I13" s="380">
        <v>533998.15</v>
      </c>
      <c r="J13" s="380">
        <v>25350</v>
      </c>
      <c r="K13" s="380">
        <v>252358.55</v>
      </c>
      <c r="L13" s="380">
        <v>2122249.7200000002</v>
      </c>
      <c r="M13" s="380">
        <v>246559.75</v>
      </c>
      <c r="N13" s="380">
        <v>0</v>
      </c>
      <c r="O13" s="380">
        <v>285425.19999999995</v>
      </c>
      <c r="P13" s="380">
        <v>11127.000000000004</v>
      </c>
      <c r="Q13" s="380">
        <v>817291.25</v>
      </c>
      <c r="R13" s="380">
        <v>93969.920000000013</v>
      </c>
      <c r="S13" s="380">
        <v>0</v>
      </c>
      <c r="T13" s="380">
        <v>0</v>
      </c>
      <c r="U13" s="380">
        <v>0</v>
      </c>
      <c r="V13" s="380">
        <v>9236013.8699999992</v>
      </c>
      <c r="W13" s="380">
        <v>359059.52</v>
      </c>
      <c r="X13" s="380">
        <v>0</v>
      </c>
      <c r="Y13" s="380">
        <v>848186.13</v>
      </c>
      <c r="Z13" s="64">
        <f t="shared" si="0"/>
        <v>25744382.109999999</v>
      </c>
    </row>
    <row r="14" spans="1:26">
      <c r="A14" s="275">
        <v>47</v>
      </c>
      <c r="B14" s="276">
        <v>11</v>
      </c>
      <c r="C14" s="276">
        <v>2</v>
      </c>
      <c r="D14" s="277" t="s">
        <v>49</v>
      </c>
      <c r="E14" s="277" t="s">
        <v>167</v>
      </c>
      <c r="F14" s="278" t="s">
        <v>364</v>
      </c>
      <c r="G14" s="380">
        <v>7994610.3499999996</v>
      </c>
      <c r="H14" s="380">
        <v>400901.98</v>
      </c>
      <c r="I14" s="380">
        <v>1296166.68</v>
      </c>
      <c r="J14" s="380">
        <v>5200</v>
      </c>
      <c r="K14" s="380">
        <v>326296.19</v>
      </c>
      <c r="L14" s="380">
        <v>1546470.72</v>
      </c>
      <c r="M14" s="380">
        <v>117509</v>
      </c>
      <c r="N14" s="380">
        <v>7358</v>
      </c>
      <c r="O14" s="380">
        <v>234964.84999999998</v>
      </c>
      <c r="P14" s="380">
        <v>725</v>
      </c>
      <c r="Q14" s="380">
        <v>332008.5</v>
      </c>
      <c r="R14" s="380">
        <v>0</v>
      </c>
      <c r="S14" s="380">
        <v>0</v>
      </c>
      <c r="T14" s="380">
        <v>0</v>
      </c>
      <c r="U14" s="380">
        <v>0</v>
      </c>
      <c r="V14" s="380">
        <v>7291417.8300000001</v>
      </c>
      <c r="W14" s="380">
        <v>482691.99</v>
      </c>
      <c r="X14" s="380">
        <v>0</v>
      </c>
      <c r="Y14" s="380">
        <v>705061.52</v>
      </c>
      <c r="Z14" s="64">
        <f t="shared" si="0"/>
        <v>20741382.609999999</v>
      </c>
    </row>
    <row r="15" spans="1:26">
      <c r="A15" s="275">
        <v>5</v>
      </c>
      <c r="B15" s="276">
        <v>12</v>
      </c>
      <c r="C15" s="276">
        <v>2</v>
      </c>
      <c r="D15" s="277" t="s">
        <v>51</v>
      </c>
      <c r="E15" s="277" t="s">
        <v>168</v>
      </c>
      <c r="F15" s="278" t="s">
        <v>374</v>
      </c>
      <c r="G15" s="380">
        <v>8861104.8499999996</v>
      </c>
      <c r="H15" s="380">
        <v>517907.33999999997</v>
      </c>
      <c r="I15" s="380">
        <v>6439554.9900000002</v>
      </c>
      <c r="J15" s="380">
        <v>15200</v>
      </c>
      <c r="K15" s="380">
        <v>176483.28</v>
      </c>
      <c r="L15" s="380">
        <v>813075.39999999991</v>
      </c>
      <c r="M15" s="380">
        <v>87376.5</v>
      </c>
      <c r="N15" s="380">
        <v>0</v>
      </c>
      <c r="O15" s="380">
        <v>164554.26</v>
      </c>
      <c r="P15" s="380">
        <v>9780</v>
      </c>
      <c r="Q15" s="380">
        <v>241986.5</v>
      </c>
      <c r="R15" s="380">
        <v>1600</v>
      </c>
      <c r="S15" s="380">
        <v>0</v>
      </c>
      <c r="T15" s="380">
        <v>0</v>
      </c>
      <c r="U15" s="380">
        <v>939422</v>
      </c>
      <c r="V15" s="380">
        <v>9163450.8000000007</v>
      </c>
      <c r="W15" s="380">
        <v>401506.87</v>
      </c>
      <c r="X15" s="380">
        <v>0</v>
      </c>
      <c r="Y15" s="380">
        <v>1321293.25</v>
      </c>
      <c r="Z15" s="64">
        <f t="shared" si="0"/>
        <v>29154296.040000003</v>
      </c>
    </row>
    <row r="16" spans="1:26">
      <c r="A16" s="275">
        <v>58</v>
      </c>
      <c r="B16" s="276">
        <v>13</v>
      </c>
      <c r="C16" s="276">
        <v>2</v>
      </c>
      <c r="D16" s="277" t="s">
        <v>47</v>
      </c>
      <c r="E16" s="277" t="s">
        <v>166</v>
      </c>
      <c r="F16" s="278" t="s">
        <v>348</v>
      </c>
      <c r="G16" s="380">
        <v>12044437.75</v>
      </c>
      <c r="H16" s="380">
        <v>375679.87</v>
      </c>
      <c r="I16" s="380">
        <v>966908.99</v>
      </c>
      <c r="J16" s="380">
        <v>18650</v>
      </c>
      <c r="K16" s="380">
        <v>207911.06000000003</v>
      </c>
      <c r="L16" s="380">
        <v>625605.8899999999</v>
      </c>
      <c r="M16" s="380">
        <v>78592.5</v>
      </c>
      <c r="N16" s="380">
        <v>0</v>
      </c>
      <c r="O16" s="380">
        <v>81285.459999999992</v>
      </c>
      <c r="P16" s="380">
        <v>0</v>
      </c>
      <c r="Q16" s="380">
        <v>271487</v>
      </c>
      <c r="R16" s="380">
        <v>3507.59</v>
      </c>
      <c r="S16" s="380">
        <v>0</v>
      </c>
      <c r="T16" s="380">
        <v>0</v>
      </c>
      <c r="U16" s="380">
        <v>0</v>
      </c>
      <c r="V16" s="380">
        <v>5913073.5499999998</v>
      </c>
      <c r="W16" s="380">
        <v>238353.66</v>
      </c>
      <c r="X16" s="380">
        <v>0</v>
      </c>
      <c r="Y16" s="380">
        <v>655412.35</v>
      </c>
      <c r="Z16" s="64">
        <f t="shared" si="0"/>
        <v>21480905.670000002</v>
      </c>
    </row>
    <row r="17" spans="1:26">
      <c r="A17" s="275">
        <v>87</v>
      </c>
      <c r="B17" s="276">
        <v>14</v>
      </c>
      <c r="C17" s="276">
        <v>2</v>
      </c>
      <c r="D17" s="277" t="s">
        <v>45</v>
      </c>
      <c r="E17" s="277" t="s">
        <v>164</v>
      </c>
      <c r="F17" s="278" t="s">
        <v>327</v>
      </c>
      <c r="G17" s="380">
        <v>9461034.8200000022</v>
      </c>
      <c r="H17" s="380">
        <v>130361.36</v>
      </c>
      <c r="I17" s="380">
        <v>3162756.32</v>
      </c>
      <c r="J17" s="380">
        <v>9450</v>
      </c>
      <c r="K17" s="380">
        <v>114782.59999999998</v>
      </c>
      <c r="L17" s="380">
        <v>1071380.44</v>
      </c>
      <c r="M17" s="380">
        <v>78183.209999999992</v>
      </c>
      <c r="N17" s="380">
        <v>0</v>
      </c>
      <c r="O17" s="380">
        <v>174399.96999999997</v>
      </c>
      <c r="P17" s="380">
        <v>0</v>
      </c>
      <c r="Q17" s="380">
        <v>271292.09999999998</v>
      </c>
      <c r="R17" s="380">
        <v>0</v>
      </c>
      <c r="S17" s="380">
        <v>0</v>
      </c>
      <c r="T17" s="380">
        <v>0</v>
      </c>
      <c r="U17" s="380">
        <v>0</v>
      </c>
      <c r="V17" s="380">
        <v>5775895.1600000001</v>
      </c>
      <c r="W17" s="380">
        <v>246407.58</v>
      </c>
      <c r="X17" s="380">
        <v>0</v>
      </c>
      <c r="Y17" s="380">
        <v>1381959.53</v>
      </c>
      <c r="Z17" s="64">
        <f t="shared" si="0"/>
        <v>21877903.090000004</v>
      </c>
    </row>
    <row r="18" spans="1:26">
      <c r="A18" s="275">
        <v>60</v>
      </c>
      <c r="B18" s="276">
        <v>15</v>
      </c>
      <c r="C18" s="276">
        <v>2</v>
      </c>
      <c r="D18" s="277" t="s">
        <v>47</v>
      </c>
      <c r="E18" s="277" t="s">
        <v>218</v>
      </c>
      <c r="F18" s="278" t="s">
        <v>350</v>
      </c>
      <c r="G18" s="380">
        <v>22440188</v>
      </c>
      <c r="H18" s="380">
        <v>866297.6</v>
      </c>
      <c r="I18" s="380">
        <v>2283683.0699999998</v>
      </c>
      <c r="J18" s="380">
        <v>42200</v>
      </c>
      <c r="K18" s="380">
        <v>135487.72</v>
      </c>
      <c r="L18" s="380">
        <v>1279460.28</v>
      </c>
      <c r="M18" s="380">
        <v>335900</v>
      </c>
      <c r="N18" s="380">
        <v>0</v>
      </c>
      <c r="O18" s="380">
        <v>275219.61000000004</v>
      </c>
      <c r="P18" s="380">
        <v>0</v>
      </c>
      <c r="Q18" s="380">
        <v>753049</v>
      </c>
      <c r="R18" s="380">
        <v>0</v>
      </c>
      <c r="S18" s="380">
        <v>0</v>
      </c>
      <c r="T18" s="380">
        <v>0</v>
      </c>
      <c r="U18" s="380">
        <v>480</v>
      </c>
      <c r="V18" s="380">
        <v>5808111.29</v>
      </c>
      <c r="W18" s="380">
        <v>262646.56</v>
      </c>
      <c r="X18" s="380">
        <v>0</v>
      </c>
      <c r="Y18" s="380">
        <v>1130466.2</v>
      </c>
      <c r="Z18" s="64">
        <f t="shared" si="0"/>
        <v>35613189.330000006</v>
      </c>
    </row>
    <row r="19" spans="1:26">
      <c r="A19" s="275">
        <v>61</v>
      </c>
      <c r="B19" s="276">
        <v>16</v>
      </c>
      <c r="C19" s="276">
        <v>2</v>
      </c>
      <c r="D19" s="277" t="s">
        <v>47</v>
      </c>
      <c r="E19" s="277" t="s">
        <v>219</v>
      </c>
      <c r="F19" s="278" t="s">
        <v>351</v>
      </c>
      <c r="G19" s="380">
        <v>15450142.870000001</v>
      </c>
      <c r="H19" s="380">
        <v>276087.01</v>
      </c>
      <c r="I19" s="380">
        <v>1169300.28</v>
      </c>
      <c r="J19" s="380">
        <v>40200</v>
      </c>
      <c r="K19" s="380">
        <v>112006.66999999998</v>
      </c>
      <c r="L19" s="380">
        <v>1274243.97</v>
      </c>
      <c r="M19" s="380">
        <v>136116</v>
      </c>
      <c r="N19" s="380">
        <v>10031</v>
      </c>
      <c r="O19" s="380">
        <v>367875.69</v>
      </c>
      <c r="P19" s="380">
        <v>21567</v>
      </c>
      <c r="Q19" s="380">
        <v>680023</v>
      </c>
      <c r="R19" s="380">
        <v>282.5</v>
      </c>
      <c r="S19" s="380">
        <v>0</v>
      </c>
      <c r="T19" s="380">
        <v>0</v>
      </c>
      <c r="U19" s="380">
        <v>0</v>
      </c>
      <c r="V19" s="380">
        <v>5721144.1399999997</v>
      </c>
      <c r="W19" s="380">
        <v>238973.40000000002</v>
      </c>
      <c r="X19" s="380">
        <v>0</v>
      </c>
      <c r="Y19" s="380">
        <v>3087820.75</v>
      </c>
      <c r="Z19" s="64">
        <f t="shared" si="0"/>
        <v>28585814.280000001</v>
      </c>
    </row>
    <row r="20" spans="1:26">
      <c r="A20" s="275">
        <v>34</v>
      </c>
      <c r="B20" s="276">
        <v>17</v>
      </c>
      <c r="C20" s="276">
        <v>2</v>
      </c>
      <c r="D20" s="277" t="s">
        <v>53</v>
      </c>
      <c r="E20" s="277" t="s">
        <v>212</v>
      </c>
      <c r="F20" s="278" t="s">
        <v>342</v>
      </c>
      <c r="G20" s="380">
        <v>12445000.439999999</v>
      </c>
      <c r="H20" s="380">
        <v>852104.58</v>
      </c>
      <c r="I20" s="380">
        <v>2363702.0099999998</v>
      </c>
      <c r="J20" s="380">
        <v>81500</v>
      </c>
      <c r="K20" s="380">
        <v>281291.78999999998</v>
      </c>
      <c r="L20" s="380">
        <v>4426441.43</v>
      </c>
      <c r="M20" s="380">
        <v>147336</v>
      </c>
      <c r="N20" s="380">
        <v>88856</v>
      </c>
      <c r="O20" s="380">
        <v>661533.62</v>
      </c>
      <c r="P20" s="380">
        <v>816</v>
      </c>
      <c r="Q20" s="380">
        <v>820104.5</v>
      </c>
      <c r="R20" s="380">
        <v>7125</v>
      </c>
      <c r="S20" s="380">
        <v>0</v>
      </c>
      <c r="T20" s="380">
        <v>0</v>
      </c>
      <c r="U20" s="380">
        <v>0</v>
      </c>
      <c r="V20" s="380">
        <v>6623236.7699999996</v>
      </c>
      <c r="W20" s="380">
        <v>234451.68</v>
      </c>
      <c r="X20" s="380">
        <v>0</v>
      </c>
      <c r="Y20" s="380">
        <v>1073565.5699999998</v>
      </c>
      <c r="Z20" s="64">
        <f t="shared" si="0"/>
        <v>30107065.390000001</v>
      </c>
    </row>
    <row r="21" spans="1:26">
      <c r="A21" s="275">
        <v>75</v>
      </c>
      <c r="B21" s="276">
        <v>18</v>
      </c>
      <c r="C21" s="276">
        <v>3</v>
      </c>
      <c r="D21" s="277" t="s">
        <v>45</v>
      </c>
      <c r="E21" s="277" t="s">
        <v>188</v>
      </c>
      <c r="F21" s="278" t="s">
        <v>315</v>
      </c>
      <c r="G21" s="380">
        <v>12388619.799999999</v>
      </c>
      <c r="H21" s="380">
        <v>324327</v>
      </c>
      <c r="I21" s="380">
        <v>1562287.45</v>
      </c>
      <c r="J21" s="380">
        <v>87650</v>
      </c>
      <c r="K21" s="380">
        <v>331932.75</v>
      </c>
      <c r="L21" s="380">
        <v>1697244.88</v>
      </c>
      <c r="M21" s="380">
        <v>94924</v>
      </c>
      <c r="N21" s="380">
        <v>13512</v>
      </c>
      <c r="O21" s="380">
        <v>372958.12000000005</v>
      </c>
      <c r="P21" s="380">
        <v>0</v>
      </c>
      <c r="Q21" s="380">
        <v>354420</v>
      </c>
      <c r="R21" s="380">
        <v>0</v>
      </c>
      <c r="S21" s="380">
        <v>0</v>
      </c>
      <c r="T21" s="380">
        <v>0</v>
      </c>
      <c r="U21" s="380">
        <v>0</v>
      </c>
      <c r="V21" s="380">
        <v>7808345.4900000002</v>
      </c>
      <c r="W21" s="380">
        <v>450987.88</v>
      </c>
      <c r="X21" s="380">
        <v>0</v>
      </c>
      <c r="Y21" s="380">
        <v>1162964.3799999999</v>
      </c>
      <c r="Z21" s="64">
        <f t="shared" si="0"/>
        <v>26650173.75</v>
      </c>
    </row>
    <row r="22" spans="1:26">
      <c r="A22" s="275">
        <v>76</v>
      </c>
      <c r="B22" s="276">
        <v>19</v>
      </c>
      <c r="C22" s="276">
        <v>3</v>
      </c>
      <c r="D22" s="277" t="s">
        <v>45</v>
      </c>
      <c r="E22" s="277" t="s">
        <v>189</v>
      </c>
      <c r="F22" s="278" t="s">
        <v>316</v>
      </c>
      <c r="G22" s="380">
        <v>16180336.5</v>
      </c>
      <c r="H22" s="380">
        <v>385935.7</v>
      </c>
      <c r="I22" s="380">
        <v>1174708.8600000001</v>
      </c>
      <c r="J22" s="380">
        <v>25650</v>
      </c>
      <c r="K22" s="380">
        <v>217666</v>
      </c>
      <c r="L22" s="380">
        <v>1207763.1000000001</v>
      </c>
      <c r="M22" s="380">
        <v>57712</v>
      </c>
      <c r="N22" s="380">
        <v>0</v>
      </c>
      <c r="O22" s="380">
        <v>280766.75999999995</v>
      </c>
      <c r="P22" s="380">
        <v>0</v>
      </c>
      <c r="Q22" s="380">
        <v>405333.02</v>
      </c>
      <c r="R22" s="380">
        <v>0</v>
      </c>
      <c r="S22" s="380">
        <v>0</v>
      </c>
      <c r="T22" s="380">
        <v>0</v>
      </c>
      <c r="U22" s="380">
        <v>0</v>
      </c>
      <c r="V22" s="380">
        <v>8521164.5199999996</v>
      </c>
      <c r="W22" s="380">
        <v>378103.73</v>
      </c>
      <c r="X22" s="380">
        <v>0</v>
      </c>
      <c r="Y22" s="380">
        <v>3103536.65</v>
      </c>
      <c r="Z22" s="64">
        <f t="shared" si="0"/>
        <v>31938676.84</v>
      </c>
    </row>
    <row r="23" spans="1:26">
      <c r="A23" s="275">
        <v>82</v>
      </c>
      <c r="B23" s="276">
        <v>20</v>
      </c>
      <c r="C23" s="276">
        <v>3</v>
      </c>
      <c r="D23" s="277" t="s">
        <v>45</v>
      </c>
      <c r="E23" s="277" t="s">
        <v>195</v>
      </c>
      <c r="F23" s="278" t="s">
        <v>322</v>
      </c>
      <c r="G23" s="380">
        <v>11021757.940000001</v>
      </c>
      <c r="H23" s="380">
        <v>1072418.0699999998</v>
      </c>
      <c r="I23" s="380">
        <v>1999963.8</v>
      </c>
      <c r="J23" s="380">
        <v>55850</v>
      </c>
      <c r="K23" s="380">
        <v>176587</v>
      </c>
      <c r="L23" s="380">
        <v>2901689.88</v>
      </c>
      <c r="M23" s="380">
        <v>42623</v>
      </c>
      <c r="N23" s="380">
        <v>0</v>
      </c>
      <c r="O23" s="380">
        <v>465934.87</v>
      </c>
      <c r="P23" s="380">
        <v>0</v>
      </c>
      <c r="Q23" s="380">
        <v>310804.5</v>
      </c>
      <c r="R23" s="380">
        <v>0</v>
      </c>
      <c r="S23" s="380">
        <v>0</v>
      </c>
      <c r="T23" s="380">
        <v>0</v>
      </c>
      <c r="U23" s="380">
        <v>0</v>
      </c>
      <c r="V23" s="380">
        <v>6752480</v>
      </c>
      <c r="W23" s="380">
        <v>284775.33</v>
      </c>
      <c r="X23" s="380">
        <v>0</v>
      </c>
      <c r="Y23" s="380">
        <v>970746.27</v>
      </c>
      <c r="Z23" s="64">
        <f t="shared" si="0"/>
        <v>26055630.66</v>
      </c>
    </row>
    <row r="24" spans="1:26">
      <c r="A24" s="275">
        <v>85</v>
      </c>
      <c r="B24" s="276">
        <v>21</v>
      </c>
      <c r="C24" s="276">
        <v>3</v>
      </c>
      <c r="D24" s="277" t="s">
        <v>45</v>
      </c>
      <c r="E24" s="277" t="s">
        <v>198</v>
      </c>
      <c r="F24" s="278" t="s">
        <v>325</v>
      </c>
      <c r="G24" s="380">
        <v>9043784.4499999993</v>
      </c>
      <c r="H24" s="380">
        <v>1770119.48</v>
      </c>
      <c r="I24" s="380">
        <v>681463.31</v>
      </c>
      <c r="J24" s="380">
        <v>12450</v>
      </c>
      <c r="K24" s="380">
        <v>350394.5</v>
      </c>
      <c r="L24" s="380">
        <v>1645439.21</v>
      </c>
      <c r="M24" s="380">
        <v>92677</v>
      </c>
      <c r="N24" s="380">
        <v>0</v>
      </c>
      <c r="O24" s="380">
        <v>284720.02</v>
      </c>
      <c r="P24" s="380">
        <v>0</v>
      </c>
      <c r="Q24" s="380">
        <v>349494</v>
      </c>
      <c r="R24" s="380">
        <v>950</v>
      </c>
      <c r="S24" s="380">
        <v>0</v>
      </c>
      <c r="T24" s="380">
        <v>0</v>
      </c>
      <c r="U24" s="380">
        <v>0</v>
      </c>
      <c r="V24" s="380">
        <v>8140110</v>
      </c>
      <c r="W24" s="380">
        <v>340284.11</v>
      </c>
      <c r="X24" s="380">
        <v>0</v>
      </c>
      <c r="Y24" s="380">
        <v>13238184.17</v>
      </c>
      <c r="Z24" s="64">
        <f t="shared" si="0"/>
        <v>35950070.25</v>
      </c>
    </row>
    <row r="25" spans="1:26">
      <c r="A25" s="275">
        <v>22</v>
      </c>
      <c r="B25" s="276">
        <v>22</v>
      </c>
      <c r="C25" s="276">
        <v>3</v>
      </c>
      <c r="D25" s="277" t="s">
        <v>53</v>
      </c>
      <c r="E25" s="277" t="s">
        <v>201</v>
      </c>
      <c r="F25" s="278" t="s">
        <v>330</v>
      </c>
      <c r="G25" s="380">
        <v>13597257.049999999</v>
      </c>
      <c r="H25" s="380">
        <v>390694.23000000004</v>
      </c>
      <c r="I25" s="380">
        <v>1838819.4</v>
      </c>
      <c r="J25" s="380">
        <v>137750</v>
      </c>
      <c r="K25" s="380">
        <v>573480.27</v>
      </c>
      <c r="L25" s="380">
        <v>2040716.29</v>
      </c>
      <c r="M25" s="380">
        <v>109298</v>
      </c>
      <c r="N25" s="380">
        <v>5450.5</v>
      </c>
      <c r="O25" s="380">
        <v>329091.01</v>
      </c>
      <c r="P25" s="380">
        <v>5684</v>
      </c>
      <c r="Q25" s="380">
        <v>686674</v>
      </c>
      <c r="R25" s="380">
        <v>105035.77000000002</v>
      </c>
      <c r="S25" s="380">
        <v>0</v>
      </c>
      <c r="T25" s="380">
        <v>0</v>
      </c>
      <c r="U25" s="380">
        <v>48940</v>
      </c>
      <c r="V25" s="380">
        <v>7401090</v>
      </c>
      <c r="W25" s="380">
        <v>320190</v>
      </c>
      <c r="X25" s="380">
        <v>0</v>
      </c>
      <c r="Y25" s="380">
        <v>12817169.369999999</v>
      </c>
      <c r="Z25" s="64">
        <f t="shared" si="0"/>
        <v>40407339.890000001</v>
      </c>
    </row>
    <row r="26" spans="1:26">
      <c r="A26" s="275">
        <v>26</v>
      </c>
      <c r="B26" s="276">
        <v>23</v>
      </c>
      <c r="C26" s="276">
        <v>3</v>
      </c>
      <c r="D26" s="277" t="s">
        <v>53</v>
      </c>
      <c r="E26" s="277" t="s">
        <v>204</v>
      </c>
      <c r="F26" s="278" t="s">
        <v>334</v>
      </c>
      <c r="G26" s="380">
        <v>7647496.8399999999</v>
      </c>
      <c r="H26" s="380">
        <v>584714.39</v>
      </c>
      <c r="I26" s="380">
        <v>1487427.1800000002</v>
      </c>
      <c r="J26" s="380">
        <v>44250</v>
      </c>
      <c r="K26" s="380">
        <v>439663.26</v>
      </c>
      <c r="L26" s="380">
        <v>1692851.04</v>
      </c>
      <c r="M26" s="380">
        <v>82860</v>
      </c>
      <c r="N26" s="380">
        <v>2563</v>
      </c>
      <c r="O26" s="380">
        <v>479957.8</v>
      </c>
      <c r="P26" s="380">
        <v>8945</v>
      </c>
      <c r="Q26" s="380">
        <v>663981</v>
      </c>
      <c r="R26" s="380">
        <v>26076</v>
      </c>
      <c r="S26" s="380">
        <v>0</v>
      </c>
      <c r="T26" s="380">
        <v>0</v>
      </c>
      <c r="U26" s="380">
        <v>10450</v>
      </c>
      <c r="V26" s="380">
        <v>7413360</v>
      </c>
      <c r="W26" s="380">
        <v>276832.52999999997</v>
      </c>
      <c r="X26" s="380">
        <v>0</v>
      </c>
      <c r="Y26" s="380">
        <v>1735062</v>
      </c>
      <c r="Z26" s="64">
        <f t="shared" si="0"/>
        <v>22596490.040000003</v>
      </c>
    </row>
    <row r="27" spans="1:26">
      <c r="A27" s="275">
        <v>37</v>
      </c>
      <c r="B27" s="276">
        <v>24</v>
      </c>
      <c r="C27" s="276">
        <v>3</v>
      </c>
      <c r="D27" s="277" t="s">
        <v>49</v>
      </c>
      <c r="E27" s="277" t="s">
        <v>222</v>
      </c>
      <c r="F27" s="278" t="s">
        <v>354</v>
      </c>
      <c r="G27" s="380">
        <v>11677903.740000002</v>
      </c>
      <c r="H27" s="380">
        <v>1803149.81</v>
      </c>
      <c r="I27" s="380">
        <v>1797569</v>
      </c>
      <c r="J27" s="380">
        <v>10900</v>
      </c>
      <c r="K27" s="380">
        <v>267465.61</v>
      </c>
      <c r="L27" s="380">
        <v>3418381.52</v>
      </c>
      <c r="M27" s="380">
        <v>118388</v>
      </c>
      <c r="N27" s="380">
        <v>0</v>
      </c>
      <c r="O27" s="380">
        <v>1046959.71</v>
      </c>
      <c r="P27" s="380">
        <v>2890</v>
      </c>
      <c r="Q27" s="380">
        <v>462525.25</v>
      </c>
      <c r="R27" s="380">
        <v>0</v>
      </c>
      <c r="S27" s="380">
        <v>0</v>
      </c>
      <c r="T27" s="380">
        <v>0</v>
      </c>
      <c r="U27" s="380">
        <v>0</v>
      </c>
      <c r="V27" s="380">
        <v>8740430.6699999999</v>
      </c>
      <c r="W27" s="380">
        <v>400122.3</v>
      </c>
      <c r="X27" s="380">
        <v>0</v>
      </c>
      <c r="Y27" s="380">
        <v>981951.58</v>
      </c>
      <c r="Z27" s="64">
        <f t="shared" si="0"/>
        <v>30728637.190000001</v>
      </c>
    </row>
    <row r="28" spans="1:26">
      <c r="A28" s="275">
        <v>46</v>
      </c>
      <c r="B28" s="276">
        <v>25</v>
      </c>
      <c r="C28" s="276">
        <v>3</v>
      </c>
      <c r="D28" s="277" t="s">
        <v>49</v>
      </c>
      <c r="E28" s="277" t="s">
        <v>230</v>
      </c>
      <c r="F28" s="278" t="s">
        <v>1351</v>
      </c>
      <c r="G28" s="380">
        <v>13879876.469999999</v>
      </c>
      <c r="H28" s="380">
        <v>378149.42</v>
      </c>
      <c r="I28" s="380">
        <v>994353.02</v>
      </c>
      <c r="J28" s="380">
        <v>132250</v>
      </c>
      <c r="K28" s="380">
        <v>297810.92000000004</v>
      </c>
      <c r="L28" s="380">
        <v>1880041.11</v>
      </c>
      <c r="M28" s="380">
        <v>128450</v>
      </c>
      <c r="N28" s="380">
        <v>0</v>
      </c>
      <c r="O28" s="380">
        <v>535869.89</v>
      </c>
      <c r="P28" s="380">
        <v>1289</v>
      </c>
      <c r="Q28" s="380">
        <v>674943.25</v>
      </c>
      <c r="R28" s="380">
        <v>1900.58</v>
      </c>
      <c r="S28" s="380">
        <v>0</v>
      </c>
      <c r="T28" s="380">
        <v>0</v>
      </c>
      <c r="U28" s="380">
        <v>0</v>
      </c>
      <c r="V28" s="380">
        <v>9980163.6699999999</v>
      </c>
      <c r="W28" s="380">
        <v>390441.5</v>
      </c>
      <c r="X28" s="380">
        <v>0</v>
      </c>
      <c r="Y28" s="380">
        <v>7945698.9199999999</v>
      </c>
      <c r="Z28" s="64">
        <f t="shared" si="0"/>
        <v>37221237.75</v>
      </c>
    </row>
    <row r="29" spans="1:26">
      <c r="A29" s="275">
        <v>49</v>
      </c>
      <c r="B29" s="276">
        <v>26</v>
      </c>
      <c r="C29" s="276">
        <v>3</v>
      </c>
      <c r="D29" s="277" t="s">
        <v>49</v>
      </c>
      <c r="E29" s="277" t="s">
        <v>232</v>
      </c>
      <c r="F29" s="278" t="s">
        <v>366</v>
      </c>
      <c r="G29" s="380">
        <v>14391900.99</v>
      </c>
      <c r="H29" s="380">
        <v>236664.12</v>
      </c>
      <c r="I29" s="380">
        <v>2166697.7199999997</v>
      </c>
      <c r="J29" s="380">
        <v>39900</v>
      </c>
      <c r="K29" s="380">
        <v>123081.99999999997</v>
      </c>
      <c r="L29" s="380">
        <v>2341614.64</v>
      </c>
      <c r="M29" s="380">
        <v>127124</v>
      </c>
      <c r="N29" s="380">
        <v>0</v>
      </c>
      <c r="O29" s="380">
        <v>301034.3</v>
      </c>
      <c r="P29" s="380">
        <v>4995</v>
      </c>
      <c r="Q29" s="380">
        <v>398674.25</v>
      </c>
      <c r="R29" s="380">
        <v>2158</v>
      </c>
      <c r="S29" s="380">
        <v>0</v>
      </c>
      <c r="T29" s="380">
        <v>0</v>
      </c>
      <c r="U29" s="380">
        <v>0</v>
      </c>
      <c r="V29" s="380">
        <v>9944355.0099999998</v>
      </c>
      <c r="W29" s="380">
        <v>394025.23</v>
      </c>
      <c r="X29" s="380">
        <v>0</v>
      </c>
      <c r="Y29" s="380">
        <v>1632459.67</v>
      </c>
      <c r="Z29" s="64">
        <f t="shared" si="0"/>
        <v>32104684.93</v>
      </c>
    </row>
    <row r="30" spans="1:26">
      <c r="A30" s="275">
        <v>50</v>
      </c>
      <c r="B30" s="276">
        <v>27</v>
      </c>
      <c r="C30" s="276">
        <v>3</v>
      </c>
      <c r="D30" s="277" t="s">
        <v>49</v>
      </c>
      <c r="E30" s="277" t="s">
        <v>233</v>
      </c>
      <c r="F30" s="278" t="s">
        <v>367</v>
      </c>
      <c r="G30" s="380">
        <v>13612625.48</v>
      </c>
      <c r="H30" s="380">
        <v>152444.75</v>
      </c>
      <c r="I30" s="380">
        <v>1510042.04</v>
      </c>
      <c r="J30" s="380">
        <v>30350</v>
      </c>
      <c r="K30" s="380">
        <v>351748.70000000007</v>
      </c>
      <c r="L30" s="380">
        <v>1902838.57</v>
      </c>
      <c r="M30" s="380">
        <v>106367</v>
      </c>
      <c r="N30" s="380">
        <v>0</v>
      </c>
      <c r="O30" s="380">
        <v>406194.31</v>
      </c>
      <c r="P30" s="380">
        <v>2030</v>
      </c>
      <c r="Q30" s="380">
        <v>347712</v>
      </c>
      <c r="R30" s="380">
        <v>0</v>
      </c>
      <c r="S30" s="380">
        <v>0</v>
      </c>
      <c r="T30" s="380">
        <v>0</v>
      </c>
      <c r="U30" s="380">
        <v>0</v>
      </c>
      <c r="V30" s="380">
        <v>7626870</v>
      </c>
      <c r="W30" s="380">
        <v>349575.75</v>
      </c>
      <c r="X30" s="380">
        <v>0</v>
      </c>
      <c r="Y30" s="380">
        <v>1908987.0499999998</v>
      </c>
      <c r="Z30" s="64">
        <f t="shared" si="0"/>
        <v>28307785.649999999</v>
      </c>
    </row>
    <row r="31" spans="1:26" s="283" customFormat="1">
      <c r="A31" s="275">
        <v>2</v>
      </c>
      <c r="B31" s="276">
        <v>28</v>
      </c>
      <c r="C31" s="276">
        <v>3</v>
      </c>
      <c r="D31" s="277" t="s">
        <v>51</v>
      </c>
      <c r="E31" s="277" t="s">
        <v>237</v>
      </c>
      <c r="F31" s="278" t="s">
        <v>371</v>
      </c>
      <c r="G31" s="380">
        <v>13912161.789999999</v>
      </c>
      <c r="H31" s="380">
        <v>3325039.82</v>
      </c>
      <c r="I31" s="380">
        <v>3160711.05</v>
      </c>
      <c r="J31" s="380">
        <v>38300</v>
      </c>
      <c r="K31" s="380">
        <v>260168.04000000004</v>
      </c>
      <c r="L31" s="380">
        <v>2573008.1199999996</v>
      </c>
      <c r="M31" s="380">
        <v>93562</v>
      </c>
      <c r="N31" s="380">
        <v>0</v>
      </c>
      <c r="O31" s="380">
        <v>472675.06</v>
      </c>
      <c r="P31" s="380">
        <v>2220</v>
      </c>
      <c r="Q31" s="380">
        <v>366166.6</v>
      </c>
      <c r="R31" s="380">
        <v>0</v>
      </c>
      <c r="S31" s="380">
        <v>0</v>
      </c>
      <c r="T31" s="380">
        <v>0</v>
      </c>
      <c r="U31" s="380">
        <v>0</v>
      </c>
      <c r="V31" s="380">
        <v>9382000.3599999994</v>
      </c>
      <c r="W31" s="380">
        <v>394489.9</v>
      </c>
      <c r="X31" s="380">
        <v>0</v>
      </c>
      <c r="Y31" s="380">
        <v>422338.82</v>
      </c>
      <c r="Z31" s="64">
        <f t="shared" si="0"/>
        <v>34402841.560000002</v>
      </c>
    </row>
    <row r="32" spans="1:26">
      <c r="A32" s="275">
        <v>3</v>
      </c>
      <c r="B32" s="276">
        <v>29</v>
      </c>
      <c r="C32" s="276">
        <v>3</v>
      </c>
      <c r="D32" s="277" t="s">
        <v>51</v>
      </c>
      <c r="E32" s="277" t="s">
        <v>238</v>
      </c>
      <c r="F32" s="278" t="s">
        <v>372</v>
      </c>
      <c r="G32" s="380">
        <v>14073596.040000001</v>
      </c>
      <c r="H32" s="380">
        <v>399865.75</v>
      </c>
      <c r="I32" s="380">
        <v>1493025.49</v>
      </c>
      <c r="J32" s="380">
        <v>85100</v>
      </c>
      <c r="K32" s="380">
        <v>177777.24</v>
      </c>
      <c r="L32" s="380">
        <v>2072849.0999999999</v>
      </c>
      <c r="M32" s="380">
        <v>20354</v>
      </c>
      <c r="N32" s="380">
        <v>0</v>
      </c>
      <c r="O32" s="380">
        <v>263120.83</v>
      </c>
      <c r="P32" s="380">
        <v>107548</v>
      </c>
      <c r="Q32" s="380">
        <v>637023.5</v>
      </c>
      <c r="R32" s="380">
        <v>56607.899999999994</v>
      </c>
      <c r="S32" s="380">
        <v>0</v>
      </c>
      <c r="T32" s="380">
        <v>0</v>
      </c>
      <c r="U32" s="380">
        <v>0</v>
      </c>
      <c r="V32" s="380">
        <v>10089183.550000001</v>
      </c>
      <c r="W32" s="380">
        <v>460254.05</v>
      </c>
      <c r="X32" s="380">
        <v>0</v>
      </c>
      <c r="Y32" s="380">
        <v>796195.89</v>
      </c>
      <c r="Z32" s="64">
        <f t="shared" si="0"/>
        <v>30732501.34</v>
      </c>
    </row>
    <row r="33" spans="1:26">
      <c r="A33" s="275">
        <v>52</v>
      </c>
      <c r="B33" s="276">
        <v>30</v>
      </c>
      <c r="C33" s="276">
        <v>3</v>
      </c>
      <c r="D33" s="277" t="s">
        <v>49</v>
      </c>
      <c r="E33" s="277" t="s">
        <v>235</v>
      </c>
      <c r="F33" s="278" t="s">
        <v>369</v>
      </c>
      <c r="G33" s="380">
        <v>13576100.619999999</v>
      </c>
      <c r="H33" s="380">
        <v>887413.43</v>
      </c>
      <c r="I33" s="380">
        <v>746899.47</v>
      </c>
      <c r="J33" s="380">
        <v>41750</v>
      </c>
      <c r="K33" s="380">
        <v>193365.85</v>
      </c>
      <c r="L33" s="380">
        <v>1403719.9799999997</v>
      </c>
      <c r="M33" s="380">
        <v>110668</v>
      </c>
      <c r="N33" s="380">
        <v>26906.31</v>
      </c>
      <c r="O33" s="380">
        <v>250504.58999999997</v>
      </c>
      <c r="P33" s="380">
        <v>3500</v>
      </c>
      <c r="Q33" s="380">
        <v>471133</v>
      </c>
      <c r="R33" s="380">
        <v>0</v>
      </c>
      <c r="S33" s="380">
        <v>0</v>
      </c>
      <c r="T33" s="380">
        <v>0</v>
      </c>
      <c r="U33" s="380">
        <v>0</v>
      </c>
      <c r="V33" s="380">
        <v>8491895.2699999996</v>
      </c>
      <c r="W33" s="380">
        <v>391654.23</v>
      </c>
      <c r="X33" s="380">
        <v>0</v>
      </c>
      <c r="Y33" s="380">
        <v>3324754.4</v>
      </c>
      <c r="Z33" s="64">
        <f t="shared" si="0"/>
        <v>29920265.149999995</v>
      </c>
    </row>
    <row r="34" spans="1:26">
      <c r="A34" s="275">
        <v>27</v>
      </c>
      <c r="B34" s="276">
        <v>31</v>
      </c>
      <c r="C34" s="276">
        <v>4</v>
      </c>
      <c r="D34" s="277" t="s">
        <v>53</v>
      </c>
      <c r="E34" s="277" t="s">
        <v>205</v>
      </c>
      <c r="F34" s="278" t="s">
        <v>335</v>
      </c>
      <c r="G34" s="380">
        <v>7310984.1100000003</v>
      </c>
      <c r="H34" s="380">
        <v>204346.42</v>
      </c>
      <c r="I34" s="380">
        <v>3477404.0100000002</v>
      </c>
      <c r="J34" s="380">
        <v>240800</v>
      </c>
      <c r="K34" s="380">
        <v>216347.11000000002</v>
      </c>
      <c r="L34" s="380">
        <v>1884730.6199999996</v>
      </c>
      <c r="M34" s="380">
        <v>41742</v>
      </c>
      <c r="N34" s="380">
        <v>43300</v>
      </c>
      <c r="O34" s="380">
        <v>325720.73</v>
      </c>
      <c r="P34" s="380">
        <v>4934</v>
      </c>
      <c r="Q34" s="380">
        <v>2387677</v>
      </c>
      <c r="R34" s="380">
        <v>355802.65</v>
      </c>
      <c r="S34" s="380">
        <v>0</v>
      </c>
      <c r="T34" s="380">
        <v>0</v>
      </c>
      <c r="U34" s="380">
        <v>1000</v>
      </c>
      <c r="V34" s="380">
        <v>9136260</v>
      </c>
      <c r="W34" s="380">
        <v>337469.28</v>
      </c>
      <c r="X34" s="380">
        <v>0</v>
      </c>
      <c r="Y34" s="380">
        <v>782197.92999999993</v>
      </c>
      <c r="Z34" s="64">
        <f t="shared" si="0"/>
        <v>26750715.859999999</v>
      </c>
    </row>
    <row r="35" spans="1:26">
      <c r="A35" s="275">
        <v>29</v>
      </c>
      <c r="B35" s="276">
        <v>32</v>
      </c>
      <c r="C35" s="276">
        <v>4</v>
      </c>
      <c r="D35" s="277" t="s">
        <v>53</v>
      </c>
      <c r="E35" s="277" t="s">
        <v>207</v>
      </c>
      <c r="F35" s="278" t="s">
        <v>337</v>
      </c>
      <c r="G35" s="380">
        <v>11307206.579999998</v>
      </c>
      <c r="H35" s="380">
        <v>401213.53</v>
      </c>
      <c r="I35" s="380">
        <v>443500</v>
      </c>
      <c r="J35" s="380">
        <v>138050</v>
      </c>
      <c r="K35" s="380">
        <v>325352.50000000006</v>
      </c>
      <c r="L35" s="380">
        <v>1049250.42</v>
      </c>
      <c r="M35" s="380">
        <v>64616</v>
      </c>
      <c r="N35" s="380">
        <v>17913.5</v>
      </c>
      <c r="O35" s="380">
        <v>289242.47000000003</v>
      </c>
      <c r="P35" s="380">
        <v>6020</v>
      </c>
      <c r="Q35" s="380">
        <v>383363.75</v>
      </c>
      <c r="R35" s="380">
        <v>0</v>
      </c>
      <c r="S35" s="380">
        <v>0</v>
      </c>
      <c r="T35" s="380">
        <v>0</v>
      </c>
      <c r="U35" s="380">
        <v>0</v>
      </c>
      <c r="V35" s="380">
        <v>9739313.5500000007</v>
      </c>
      <c r="W35" s="380">
        <v>366055.26</v>
      </c>
      <c r="X35" s="380">
        <v>0</v>
      </c>
      <c r="Y35" s="380">
        <v>4031867.88</v>
      </c>
      <c r="Z35" s="64">
        <f t="shared" si="0"/>
        <v>28562965.439999998</v>
      </c>
    </row>
    <row r="36" spans="1:26">
      <c r="A36" s="275">
        <v>30</v>
      </c>
      <c r="B36" s="276">
        <v>33</v>
      </c>
      <c r="C36" s="276">
        <v>4</v>
      </c>
      <c r="D36" s="277" t="s">
        <v>53</v>
      </c>
      <c r="E36" s="277" t="s">
        <v>208</v>
      </c>
      <c r="F36" s="278" t="s">
        <v>338</v>
      </c>
      <c r="G36" s="380">
        <v>13408466.649999999</v>
      </c>
      <c r="H36" s="380">
        <v>120737.68000000001</v>
      </c>
      <c r="I36" s="380">
        <v>5414385.1099999994</v>
      </c>
      <c r="J36" s="380">
        <v>41200</v>
      </c>
      <c r="K36" s="380">
        <v>300191.64999999997</v>
      </c>
      <c r="L36" s="380">
        <v>1482649.31</v>
      </c>
      <c r="M36" s="380">
        <v>66945</v>
      </c>
      <c r="N36" s="380">
        <v>40745</v>
      </c>
      <c r="O36" s="380">
        <v>517265.99</v>
      </c>
      <c r="P36" s="380">
        <v>1711</v>
      </c>
      <c r="Q36" s="380">
        <v>682691.5</v>
      </c>
      <c r="R36" s="380">
        <v>0</v>
      </c>
      <c r="S36" s="380">
        <v>0</v>
      </c>
      <c r="T36" s="380">
        <v>0</v>
      </c>
      <c r="U36" s="380">
        <v>47395</v>
      </c>
      <c r="V36" s="380">
        <v>8385772.5599999996</v>
      </c>
      <c r="W36" s="380">
        <v>348763.9</v>
      </c>
      <c r="X36" s="380">
        <v>0</v>
      </c>
      <c r="Y36" s="380">
        <v>23265718.539999999</v>
      </c>
      <c r="Z36" s="64">
        <f t="shared" ref="Z36:Z67" si="1">SUM(G36:Y36)</f>
        <v>54124638.889999986</v>
      </c>
    </row>
    <row r="37" spans="1:26">
      <c r="A37" s="275">
        <v>56</v>
      </c>
      <c r="B37" s="276">
        <v>34</v>
      </c>
      <c r="C37" s="276">
        <v>4</v>
      </c>
      <c r="D37" s="277" t="s">
        <v>47</v>
      </c>
      <c r="E37" s="277" t="s">
        <v>216</v>
      </c>
      <c r="F37" s="278" t="s">
        <v>346</v>
      </c>
      <c r="G37" s="380">
        <v>11350104.379999999</v>
      </c>
      <c r="H37" s="380">
        <v>3503504.19</v>
      </c>
      <c r="I37" s="380">
        <v>5354852.5999999996</v>
      </c>
      <c r="J37" s="380">
        <v>25500</v>
      </c>
      <c r="K37" s="380">
        <v>323389.60000000003</v>
      </c>
      <c r="L37" s="380">
        <v>2149144.35</v>
      </c>
      <c r="M37" s="380">
        <v>195083</v>
      </c>
      <c r="N37" s="380">
        <v>9649.25</v>
      </c>
      <c r="O37" s="380">
        <v>598144.37</v>
      </c>
      <c r="P37" s="380">
        <v>6722.5400000000009</v>
      </c>
      <c r="Q37" s="380">
        <v>593429.5</v>
      </c>
      <c r="R37" s="380">
        <v>90640.079999999987</v>
      </c>
      <c r="S37" s="380">
        <v>0</v>
      </c>
      <c r="T37" s="380">
        <v>0</v>
      </c>
      <c r="U37" s="380">
        <v>0</v>
      </c>
      <c r="V37" s="380">
        <v>9375570</v>
      </c>
      <c r="W37" s="380">
        <v>403748.73000000004</v>
      </c>
      <c r="X37" s="380">
        <v>0</v>
      </c>
      <c r="Y37" s="380">
        <v>3571922.3800000004</v>
      </c>
      <c r="Z37" s="64">
        <f t="shared" si="1"/>
        <v>37551404.969999999</v>
      </c>
    </row>
    <row r="38" spans="1:26">
      <c r="A38" s="275">
        <v>19</v>
      </c>
      <c r="B38" s="276">
        <v>35</v>
      </c>
      <c r="C38" s="276">
        <v>4</v>
      </c>
      <c r="D38" s="277" t="s">
        <v>55</v>
      </c>
      <c r="E38" s="277" t="s">
        <v>175</v>
      </c>
      <c r="F38" s="278" t="s">
        <v>300</v>
      </c>
      <c r="G38" s="380">
        <v>15380817.389999999</v>
      </c>
      <c r="H38" s="380">
        <v>1826462.17</v>
      </c>
      <c r="I38" s="380">
        <v>1713959.6</v>
      </c>
      <c r="J38" s="380">
        <v>56300</v>
      </c>
      <c r="K38" s="380">
        <v>395083.44999999995</v>
      </c>
      <c r="L38" s="380">
        <v>2371581.4699999997</v>
      </c>
      <c r="M38" s="380">
        <v>115988</v>
      </c>
      <c r="N38" s="380">
        <v>0</v>
      </c>
      <c r="O38" s="380">
        <v>649225.94999999995</v>
      </c>
      <c r="P38" s="380">
        <v>12312</v>
      </c>
      <c r="Q38" s="380">
        <v>709376.5</v>
      </c>
      <c r="R38" s="380">
        <v>0</v>
      </c>
      <c r="S38" s="380">
        <v>0</v>
      </c>
      <c r="T38" s="380">
        <v>0</v>
      </c>
      <c r="U38" s="380">
        <v>0</v>
      </c>
      <c r="V38" s="380">
        <v>9984480</v>
      </c>
      <c r="W38" s="380">
        <v>421620.75999999995</v>
      </c>
      <c r="X38" s="380">
        <v>0</v>
      </c>
      <c r="Y38" s="380">
        <v>2620230.0099999998</v>
      </c>
      <c r="Z38" s="64">
        <f t="shared" si="1"/>
        <v>36257437.299999997</v>
      </c>
    </row>
    <row r="39" spans="1:26">
      <c r="A39" s="275">
        <v>36</v>
      </c>
      <c r="B39" s="276">
        <v>36</v>
      </c>
      <c r="C39" s="276">
        <v>4</v>
      </c>
      <c r="D39" s="277" t="s">
        <v>49</v>
      </c>
      <c r="E39" s="277" t="s">
        <v>221</v>
      </c>
      <c r="F39" s="278" t="s">
        <v>353</v>
      </c>
      <c r="G39" s="380">
        <v>18068393.510000002</v>
      </c>
      <c r="H39" s="380">
        <v>730107.03</v>
      </c>
      <c r="I39" s="380">
        <v>1615369.1400000001</v>
      </c>
      <c r="J39" s="380">
        <v>2200</v>
      </c>
      <c r="K39" s="380">
        <v>382051.64999999997</v>
      </c>
      <c r="L39" s="380">
        <v>2230861.73</v>
      </c>
      <c r="M39" s="380">
        <v>101238</v>
      </c>
      <c r="N39" s="380">
        <v>0</v>
      </c>
      <c r="O39" s="380">
        <v>382950.23</v>
      </c>
      <c r="P39" s="380">
        <v>1761</v>
      </c>
      <c r="Q39" s="380">
        <v>353757</v>
      </c>
      <c r="R39" s="380">
        <v>0</v>
      </c>
      <c r="S39" s="380">
        <v>0</v>
      </c>
      <c r="T39" s="380">
        <v>0</v>
      </c>
      <c r="U39" s="380">
        <v>0</v>
      </c>
      <c r="V39" s="380">
        <v>10209642.33</v>
      </c>
      <c r="W39" s="380">
        <v>455014.37</v>
      </c>
      <c r="X39" s="380">
        <v>0</v>
      </c>
      <c r="Y39" s="380">
        <v>7508399.21</v>
      </c>
      <c r="Z39" s="64">
        <f t="shared" si="1"/>
        <v>42041745.200000003</v>
      </c>
    </row>
    <row r="40" spans="1:26">
      <c r="A40" s="275">
        <v>40</v>
      </c>
      <c r="B40" s="276">
        <v>37</v>
      </c>
      <c r="C40" s="276">
        <v>4</v>
      </c>
      <c r="D40" s="277" t="s">
        <v>49</v>
      </c>
      <c r="E40" s="277" t="s">
        <v>225</v>
      </c>
      <c r="F40" s="278" t="s">
        <v>357</v>
      </c>
      <c r="G40" s="380">
        <v>19456065.620000001</v>
      </c>
      <c r="H40" s="380">
        <v>675077.48</v>
      </c>
      <c r="I40" s="380">
        <v>2109939.8899999997</v>
      </c>
      <c r="J40" s="380">
        <v>124500</v>
      </c>
      <c r="K40" s="380">
        <v>207071.04</v>
      </c>
      <c r="L40" s="380">
        <v>2633624.12</v>
      </c>
      <c r="M40" s="380">
        <v>327759</v>
      </c>
      <c r="N40" s="380">
        <v>8588</v>
      </c>
      <c r="O40" s="380">
        <v>400832.59</v>
      </c>
      <c r="P40" s="380">
        <v>3486</v>
      </c>
      <c r="Q40" s="380">
        <v>955441</v>
      </c>
      <c r="R40" s="380">
        <v>0</v>
      </c>
      <c r="S40" s="380">
        <v>0</v>
      </c>
      <c r="T40" s="380">
        <v>0</v>
      </c>
      <c r="U40" s="380">
        <v>0</v>
      </c>
      <c r="V40" s="380">
        <v>10564936.67</v>
      </c>
      <c r="W40" s="380">
        <v>456862.99</v>
      </c>
      <c r="X40" s="380">
        <v>0</v>
      </c>
      <c r="Y40" s="380">
        <v>1971030.6199999999</v>
      </c>
      <c r="Z40" s="64">
        <f t="shared" si="1"/>
        <v>39895215.020000003</v>
      </c>
    </row>
    <row r="41" spans="1:26">
      <c r="A41" s="275">
        <v>43</v>
      </c>
      <c r="B41" s="276">
        <v>38</v>
      </c>
      <c r="C41" s="276">
        <v>4</v>
      </c>
      <c r="D41" s="277" t="s">
        <v>49</v>
      </c>
      <c r="E41" s="277" t="s">
        <v>227</v>
      </c>
      <c r="F41" s="278" t="s">
        <v>360</v>
      </c>
      <c r="G41" s="380">
        <v>17927256.239999995</v>
      </c>
      <c r="H41" s="380">
        <v>1008942.08</v>
      </c>
      <c r="I41" s="380">
        <v>1128219.3999999999</v>
      </c>
      <c r="J41" s="380">
        <v>57050</v>
      </c>
      <c r="K41" s="380">
        <v>387650</v>
      </c>
      <c r="L41" s="380">
        <v>2869900.95</v>
      </c>
      <c r="M41" s="380">
        <v>416456</v>
      </c>
      <c r="N41" s="380">
        <v>8511</v>
      </c>
      <c r="O41" s="380">
        <v>964947.55999999994</v>
      </c>
      <c r="P41" s="380">
        <v>836</v>
      </c>
      <c r="Q41" s="380">
        <v>575956</v>
      </c>
      <c r="R41" s="380">
        <v>0</v>
      </c>
      <c r="S41" s="380">
        <v>0</v>
      </c>
      <c r="T41" s="380">
        <v>0</v>
      </c>
      <c r="U41" s="380">
        <v>0</v>
      </c>
      <c r="V41" s="380">
        <v>9491902.8100000005</v>
      </c>
      <c r="W41" s="380">
        <v>402642.38</v>
      </c>
      <c r="X41" s="380">
        <v>0</v>
      </c>
      <c r="Y41" s="380">
        <v>1224664.0900000001</v>
      </c>
      <c r="Z41" s="64">
        <f t="shared" si="1"/>
        <v>36464934.509999998</v>
      </c>
    </row>
    <row r="42" spans="1:26">
      <c r="A42" s="275">
        <v>4</v>
      </c>
      <c r="B42" s="276">
        <v>39</v>
      </c>
      <c r="C42" s="276">
        <v>4</v>
      </c>
      <c r="D42" s="277" t="s">
        <v>51</v>
      </c>
      <c r="E42" s="277" t="s">
        <v>239</v>
      </c>
      <c r="F42" s="278" t="s">
        <v>373</v>
      </c>
      <c r="G42" s="380">
        <v>14450693.02</v>
      </c>
      <c r="H42" s="380">
        <v>555778</v>
      </c>
      <c r="I42" s="380">
        <v>3617114.3</v>
      </c>
      <c r="J42" s="380">
        <v>8250</v>
      </c>
      <c r="K42" s="380">
        <v>176512.48999999996</v>
      </c>
      <c r="L42" s="380">
        <v>2884671.95</v>
      </c>
      <c r="M42" s="380">
        <v>32959</v>
      </c>
      <c r="N42" s="380">
        <v>41143</v>
      </c>
      <c r="O42" s="380">
        <v>397895.95</v>
      </c>
      <c r="P42" s="380">
        <v>13787.199999999997</v>
      </c>
      <c r="Q42" s="380">
        <v>1910608</v>
      </c>
      <c r="R42" s="380">
        <v>240174.43</v>
      </c>
      <c r="S42" s="380">
        <v>0</v>
      </c>
      <c r="T42" s="380">
        <v>0</v>
      </c>
      <c r="U42" s="380">
        <v>49985</v>
      </c>
      <c r="V42" s="380">
        <v>11142843.1</v>
      </c>
      <c r="W42" s="380">
        <v>532842.96</v>
      </c>
      <c r="X42" s="380">
        <v>0</v>
      </c>
      <c r="Y42" s="380">
        <v>2092610.48</v>
      </c>
      <c r="Z42" s="64">
        <f t="shared" si="1"/>
        <v>38147868.879999995</v>
      </c>
    </row>
    <row r="43" spans="1:26">
      <c r="A43" s="275">
        <v>9</v>
      </c>
      <c r="B43" s="276">
        <v>40</v>
      </c>
      <c r="C43" s="276">
        <v>4</v>
      </c>
      <c r="D43" s="277" t="s">
        <v>51</v>
      </c>
      <c r="E43" s="277" t="s">
        <v>243</v>
      </c>
      <c r="F43" s="278" t="s">
        <v>378</v>
      </c>
      <c r="G43" s="380">
        <v>19000129.199999999</v>
      </c>
      <c r="H43" s="380">
        <v>1133589.9600000002</v>
      </c>
      <c r="I43" s="380">
        <v>1470248.75</v>
      </c>
      <c r="J43" s="380">
        <v>60450</v>
      </c>
      <c r="K43" s="380">
        <v>155048.01</v>
      </c>
      <c r="L43" s="380">
        <v>1939772.11</v>
      </c>
      <c r="M43" s="380">
        <v>85018</v>
      </c>
      <c r="N43" s="380">
        <v>0</v>
      </c>
      <c r="O43" s="380">
        <v>359923.73</v>
      </c>
      <c r="P43" s="380">
        <v>14457.98</v>
      </c>
      <c r="Q43" s="380">
        <v>758806.75</v>
      </c>
      <c r="R43" s="380">
        <v>1558</v>
      </c>
      <c r="S43" s="380">
        <v>0</v>
      </c>
      <c r="T43" s="380">
        <v>0</v>
      </c>
      <c r="U43" s="380">
        <v>9590</v>
      </c>
      <c r="V43" s="380">
        <v>10561381.939999999</v>
      </c>
      <c r="W43" s="380">
        <v>435966.43</v>
      </c>
      <c r="X43" s="380">
        <v>0</v>
      </c>
      <c r="Y43" s="380">
        <v>2375077.09</v>
      </c>
      <c r="Z43" s="64">
        <f t="shared" si="1"/>
        <v>38361017.950000003</v>
      </c>
    </row>
    <row r="44" spans="1:26">
      <c r="A44" s="275">
        <v>33</v>
      </c>
      <c r="B44" s="276">
        <v>41</v>
      </c>
      <c r="C44" s="276">
        <v>4</v>
      </c>
      <c r="D44" s="277" t="s">
        <v>53</v>
      </c>
      <c r="E44" s="277" t="s">
        <v>211</v>
      </c>
      <c r="F44" s="278" t="s">
        <v>341</v>
      </c>
      <c r="G44" s="380">
        <v>14313830.52</v>
      </c>
      <c r="H44" s="380">
        <v>638047.63000000012</v>
      </c>
      <c r="I44" s="380">
        <v>1101547.94</v>
      </c>
      <c r="J44" s="380">
        <v>40450</v>
      </c>
      <c r="K44" s="380">
        <v>462912.39</v>
      </c>
      <c r="L44" s="380">
        <v>1553005.42</v>
      </c>
      <c r="M44" s="380">
        <v>67299</v>
      </c>
      <c r="N44" s="380">
        <v>11682</v>
      </c>
      <c r="O44" s="380">
        <v>341302.91999999993</v>
      </c>
      <c r="P44" s="380">
        <v>16422</v>
      </c>
      <c r="Q44" s="380">
        <v>579114</v>
      </c>
      <c r="R44" s="380">
        <v>-10155</v>
      </c>
      <c r="S44" s="380">
        <v>0</v>
      </c>
      <c r="T44" s="380">
        <v>0</v>
      </c>
      <c r="U44" s="380">
        <v>0</v>
      </c>
      <c r="V44" s="380">
        <v>8221869.0300000003</v>
      </c>
      <c r="W44" s="380">
        <v>323724.22000000003</v>
      </c>
      <c r="X44" s="380">
        <v>0</v>
      </c>
      <c r="Y44" s="380">
        <v>1601592.23</v>
      </c>
      <c r="Z44" s="64">
        <f t="shared" si="1"/>
        <v>29262644.300000001</v>
      </c>
    </row>
    <row r="45" spans="1:26">
      <c r="A45" s="275">
        <v>67</v>
      </c>
      <c r="B45" s="276">
        <v>42</v>
      </c>
      <c r="C45" s="276">
        <v>4</v>
      </c>
      <c r="D45" s="277" t="s">
        <v>88</v>
      </c>
      <c r="E45" s="277" t="s">
        <v>181</v>
      </c>
      <c r="F45" s="278" t="s">
        <v>307</v>
      </c>
      <c r="G45" s="380">
        <v>17597991.420000002</v>
      </c>
      <c r="H45" s="380">
        <v>1810076.3399999996</v>
      </c>
      <c r="I45" s="380">
        <v>1017171.2100000001</v>
      </c>
      <c r="J45" s="380">
        <v>12400</v>
      </c>
      <c r="K45" s="380">
        <v>225495.05</v>
      </c>
      <c r="L45" s="380">
        <v>1926352.79</v>
      </c>
      <c r="M45" s="380">
        <v>59046</v>
      </c>
      <c r="N45" s="380">
        <v>0</v>
      </c>
      <c r="O45" s="380">
        <v>481546.17</v>
      </c>
      <c r="P45" s="380">
        <v>4914</v>
      </c>
      <c r="Q45" s="380">
        <v>811337.7</v>
      </c>
      <c r="R45" s="380">
        <v>5808.59</v>
      </c>
      <c r="S45" s="380">
        <v>0</v>
      </c>
      <c r="T45" s="380">
        <v>0</v>
      </c>
      <c r="U45" s="380">
        <v>0</v>
      </c>
      <c r="V45" s="380">
        <v>8425979.0399999991</v>
      </c>
      <c r="W45" s="380">
        <v>390705.32</v>
      </c>
      <c r="X45" s="380">
        <v>0</v>
      </c>
      <c r="Y45" s="380">
        <v>1268667.26</v>
      </c>
      <c r="Z45" s="64">
        <f t="shared" si="1"/>
        <v>34037490.890000001</v>
      </c>
    </row>
    <row r="46" spans="1:26">
      <c r="A46" s="275">
        <v>77</v>
      </c>
      <c r="B46" s="276">
        <v>43</v>
      </c>
      <c r="C46" s="276">
        <v>5</v>
      </c>
      <c r="D46" s="277" t="s">
        <v>45</v>
      </c>
      <c r="E46" s="277" t="s">
        <v>190</v>
      </c>
      <c r="F46" s="278" t="s">
        <v>317</v>
      </c>
      <c r="G46" s="380">
        <v>12959223.950000001</v>
      </c>
      <c r="H46" s="380">
        <v>515570.28</v>
      </c>
      <c r="I46" s="380">
        <v>1847712.46</v>
      </c>
      <c r="J46" s="380">
        <v>11100</v>
      </c>
      <c r="K46" s="380">
        <v>241243.5</v>
      </c>
      <c r="L46" s="380">
        <v>2991818.91</v>
      </c>
      <c r="M46" s="380">
        <v>223393</v>
      </c>
      <c r="N46" s="380">
        <v>3575</v>
      </c>
      <c r="O46" s="380">
        <v>514709.61</v>
      </c>
      <c r="P46" s="380">
        <v>2080</v>
      </c>
      <c r="Q46" s="380">
        <v>391256.5</v>
      </c>
      <c r="R46" s="380">
        <v>0</v>
      </c>
      <c r="S46" s="380">
        <v>0</v>
      </c>
      <c r="T46" s="380">
        <v>0</v>
      </c>
      <c r="U46" s="380">
        <v>0</v>
      </c>
      <c r="V46" s="380">
        <v>10777840</v>
      </c>
      <c r="W46" s="380">
        <v>10167508.25</v>
      </c>
      <c r="X46" s="380">
        <v>0</v>
      </c>
      <c r="Y46" s="380">
        <v>1449957.53</v>
      </c>
      <c r="Z46" s="64">
        <f t="shared" si="1"/>
        <v>42096988.990000002</v>
      </c>
    </row>
    <row r="47" spans="1:26">
      <c r="A47" s="275">
        <v>17</v>
      </c>
      <c r="B47" s="276">
        <v>44</v>
      </c>
      <c r="C47" s="276">
        <v>5</v>
      </c>
      <c r="D47" s="277" t="s">
        <v>55</v>
      </c>
      <c r="E47" s="277" t="s">
        <v>173</v>
      </c>
      <c r="F47" s="278" t="s">
        <v>298</v>
      </c>
      <c r="G47" s="380">
        <v>12604997.579999998</v>
      </c>
      <c r="H47" s="380">
        <v>1560404.98</v>
      </c>
      <c r="I47" s="380">
        <v>2901323.29</v>
      </c>
      <c r="J47" s="380">
        <v>23450</v>
      </c>
      <c r="K47" s="380">
        <v>628050.6100000001</v>
      </c>
      <c r="L47" s="380">
        <v>2400231.0800000005</v>
      </c>
      <c r="M47" s="380">
        <v>336192.5</v>
      </c>
      <c r="N47" s="380">
        <v>9393.25</v>
      </c>
      <c r="O47" s="380">
        <v>350426.24</v>
      </c>
      <c r="P47" s="380">
        <v>12026</v>
      </c>
      <c r="Q47" s="380">
        <v>865057.89</v>
      </c>
      <c r="R47" s="380">
        <v>23064</v>
      </c>
      <c r="S47" s="380">
        <v>0</v>
      </c>
      <c r="T47" s="380">
        <v>0</v>
      </c>
      <c r="U47" s="380">
        <v>73940</v>
      </c>
      <c r="V47" s="380">
        <v>10595640</v>
      </c>
      <c r="W47" s="380">
        <v>465831.75</v>
      </c>
      <c r="X47" s="380">
        <v>0</v>
      </c>
      <c r="Y47" s="380">
        <v>2102800.38</v>
      </c>
      <c r="Z47" s="64">
        <f t="shared" si="1"/>
        <v>34952829.549999997</v>
      </c>
    </row>
    <row r="48" spans="1:26">
      <c r="A48" s="275">
        <v>18</v>
      </c>
      <c r="B48" s="276">
        <v>45</v>
      </c>
      <c r="C48" s="276">
        <v>5</v>
      </c>
      <c r="D48" s="277" t="s">
        <v>55</v>
      </c>
      <c r="E48" s="277" t="s">
        <v>174</v>
      </c>
      <c r="F48" s="278" t="s">
        <v>299</v>
      </c>
      <c r="G48" s="380">
        <v>16593826.449999999</v>
      </c>
      <c r="H48" s="380">
        <v>310949.3</v>
      </c>
      <c r="I48" s="380">
        <v>5389327.1200000001</v>
      </c>
      <c r="J48" s="380">
        <v>38250</v>
      </c>
      <c r="K48" s="380">
        <v>555275.74</v>
      </c>
      <c r="L48" s="380">
        <v>2956812.14</v>
      </c>
      <c r="M48" s="380">
        <v>228757.01</v>
      </c>
      <c r="N48" s="380">
        <v>14283</v>
      </c>
      <c r="O48" s="380">
        <v>589302.68999999994</v>
      </c>
      <c r="P48" s="380">
        <v>0</v>
      </c>
      <c r="Q48" s="380">
        <v>1821032.8599999999</v>
      </c>
      <c r="R48" s="380">
        <v>0</v>
      </c>
      <c r="S48" s="380">
        <v>0</v>
      </c>
      <c r="T48" s="380">
        <v>0</v>
      </c>
      <c r="U48" s="380">
        <v>332</v>
      </c>
      <c r="V48" s="380">
        <v>9690630.6699999999</v>
      </c>
      <c r="W48" s="380">
        <v>391050.30000000005</v>
      </c>
      <c r="X48" s="380">
        <v>0</v>
      </c>
      <c r="Y48" s="380">
        <v>3697833.05</v>
      </c>
      <c r="Z48" s="64">
        <f t="shared" si="1"/>
        <v>42277662.329999998</v>
      </c>
    </row>
    <row r="49" spans="1:26">
      <c r="A49" s="275">
        <v>48</v>
      </c>
      <c r="B49" s="276">
        <v>46</v>
      </c>
      <c r="C49" s="276">
        <v>5</v>
      </c>
      <c r="D49" s="277" t="s">
        <v>49</v>
      </c>
      <c r="E49" s="277" t="s">
        <v>231</v>
      </c>
      <c r="F49" s="278" t="s">
        <v>365</v>
      </c>
      <c r="G49" s="380">
        <v>11191497.52</v>
      </c>
      <c r="H49" s="380">
        <v>5581092.3099999996</v>
      </c>
      <c r="I49" s="380">
        <v>2708805.33</v>
      </c>
      <c r="J49" s="380">
        <v>26600</v>
      </c>
      <c r="K49" s="380">
        <v>747549.7300000001</v>
      </c>
      <c r="L49" s="380">
        <v>5292554.7700000005</v>
      </c>
      <c r="M49" s="380">
        <v>127706</v>
      </c>
      <c r="N49" s="380">
        <v>10370.25</v>
      </c>
      <c r="O49" s="380">
        <v>759770.29</v>
      </c>
      <c r="P49" s="380">
        <v>0</v>
      </c>
      <c r="Q49" s="380">
        <v>654340.5</v>
      </c>
      <c r="R49" s="380">
        <v>0</v>
      </c>
      <c r="S49" s="380">
        <v>0</v>
      </c>
      <c r="T49" s="380">
        <v>0</v>
      </c>
      <c r="U49" s="380">
        <v>0</v>
      </c>
      <c r="V49" s="380">
        <v>11884340.130000001</v>
      </c>
      <c r="W49" s="380">
        <v>554808.5</v>
      </c>
      <c r="X49" s="380">
        <v>0</v>
      </c>
      <c r="Y49" s="380">
        <v>1994054.15</v>
      </c>
      <c r="Z49" s="64">
        <f t="shared" si="1"/>
        <v>41533489.479999997</v>
      </c>
    </row>
    <row r="50" spans="1:26">
      <c r="A50" s="275">
        <v>6</v>
      </c>
      <c r="B50" s="276">
        <v>47</v>
      </c>
      <c r="C50" s="276">
        <v>5</v>
      </c>
      <c r="D50" s="277" t="s">
        <v>51</v>
      </c>
      <c r="E50" s="277" t="s">
        <v>240</v>
      </c>
      <c r="F50" s="278" t="s">
        <v>375</v>
      </c>
      <c r="G50" s="380">
        <v>10781403.82</v>
      </c>
      <c r="H50" s="380">
        <v>2025759.73</v>
      </c>
      <c r="I50" s="380">
        <v>3343718.17</v>
      </c>
      <c r="J50" s="380">
        <v>96050</v>
      </c>
      <c r="K50" s="380">
        <v>687469.29</v>
      </c>
      <c r="L50" s="380">
        <v>7259180.879999999</v>
      </c>
      <c r="M50" s="380">
        <v>127756.75</v>
      </c>
      <c r="N50" s="380">
        <v>54078.75</v>
      </c>
      <c r="O50" s="380">
        <v>890708.11</v>
      </c>
      <c r="P50" s="380">
        <v>23050</v>
      </c>
      <c r="Q50" s="380">
        <v>617646</v>
      </c>
      <c r="R50" s="380">
        <v>0</v>
      </c>
      <c r="S50" s="380">
        <v>0</v>
      </c>
      <c r="T50" s="380">
        <v>0</v>
      </c>
      <c r="U50" s="380">
        <v>28484.5</v>
      </c>
      <c r="V50" s="380">
        <v>12364744.49</v>
      </c>
      <c r="W50" s="380">
        <v>543056.92000000004</v>
      </c>
      <c r="X50" s="380">
        <v>0</v>
      </c>
      <c r="Y50" s="380">
        <v>2607450.7999999998</v>
      </c>
      <c r="Z50" s="64">
        <f t="shared" si="1"/>
        <v>41450558.210000001</v>
      </c>
    </row>
    <row r="51" spans="1:26">
      <c r="A51" s="275">
        <v>10</v>
      </c>
      <c r="B51" s="276">
        <v>48</v>
      </c>
      <c r="C51" s="276">
        <v>5</v>
      </c>
      <c r="D51" s="277" t="s">
        <v>51</v>
      </c>
      <c r="E51" s="277" t="s">
        <v>244</v>
      </c>
      <c r="F51" s="278" t="s">
        <v>379</v>
      </c>
      <c r="G51" s="380">
        <v>23406256.100000001</v>
      </c>
      <c r="H51" s="380">
        <v>1184018.2</v>
      </c>
      <c r="I51" s="380">
        <v>3852995.64</v>
      </c>
      <c r="J51" s="380">
        <v>44350</v>
      </c>
      <c r="K51" s="380">
        <v>272544.61</v>
      </c>
      <c r="L51" s="380">
        <v>2060552.1600000001</v>
      </c>
      <c r="M51" s="380">
        <v>343388.25</v>
      </c>
      <c r="N51" s="380">
        <v>0</v>
      </c>
      <c r="O51" s="380">
        <v>316520.94999999995</v>
      </c>
      <c r="P51" s="380">
        <v>8857</v>
      </c>
      <c r="Q51" s="380">
        <v>579402.94999999995</v>
      </c>
      <c r="R51" s="380">
        <v>250</v>
      </c>
      <c r="S51" s="380">
        <v>0</v>
      </c>
      <c r="T51" s="380">
        <v>0</v>
      </c>
      <c r="U51" s="380">
        <v>11880</v>
      </c>
      <c r="V51" s="380">
        <v>11299709.390000001</v>
      </c>
      <c r="W51" s="380">
        <v>503033.87</v>
      </c>
      <c r="X51" s="380">
        <v>0</v>
      </c>
      <c r="Y51" s="380">
        <v>574307.68000000005</v>
      </c>
      <c r="Z51" s="64">
        <f t="shared" si="1"/>
        <v>44458066.799999997</v>
      </c>
    </row>
    <row r="52" spans="1:26">
      <c r="A52" s="275">
        <v>64</v>
      </c>
      <c r="B52" s="276">
        <v>49</v>
      </c>
      <c r="C52" s="276">
        <v>6</v>
      </c>
      <c r="D52" s="277" t="s">
        <v>88</v>
      </c>
      <c r="E52" s="277" t="s">
        <v>178</v>
      </c>
      <c r="F52" s="278" t="s">
        <v>304</v>
      </c>
      <c r="G52" s="380">
        <v>18018202.359999999</v>
      </c>
      <c r="H52" s="380">
        <v>2672129.4799999995</v>
      </c>
      <c r="I52" s="380">
        <v>2453935.15</v>
      </c>
      <c r="J52" s="380">
        <v>110800</v>
      </c>
      <c r="K52" s="380">
        <v>601538.5</v>
      </c>
      <c r="L52" s="380">
        <v>2105840.96</v>
      </c>
      <c r="M52" s="380">
        <v>63161.77</v>
      </c>
      <c r="N52" s="380">
        <v>2704</v>
      </c>
      <c r="O52" s="380">
        <v>527245.53</v>
      </c>
      <c r="P52" s="380">
        <v>0</v>
      </c>
      <c r="Q52" s="380">
        <v>533809.44999999995</v>
      </c>
      <c r="R52" s="380">
        <v>3969.75</v>
      </c>
      <c r="S52" s="380">
        <v>0</v>
      </c>
      <c r="T52" s="380">
        <v>0</v>
      </c>
      <c r="U52" s="380">
        <v>0</v>
      </c>
      <c r="V52" s="380">
        <v>12566911.939999999</v>
      </c>
      <c r="W52" s="380">
        <v>540761.87</v>
      </c>
      <c r="X52" s="380">
        <v>0</v>
      </c>
      <c r="Y52" s="380">
        <v>1521368.8599999999</v>
      </c>
      <c r="Z52" s="64">
        <f t="shared" si="1"/>
        <v>41722379.619999997</v>
      </c>
    </row>
    <row r="53" spans="1:26">
      <c r="A53" s="275">
        <v>66</v>
      </c>
      <c r="B53" s="276">
        <v>50</v>
      </c>
      <c r="C53" s="276">
        <v>6</v>
      </c>
      <c r="D53" s="277" t="s">
        <v>88</v>
      </c>
      <c r="E53" s="277" t="s">
        <v>180</v>
      </c>
      <c r="F53" s="278" t="s">
        <v>306</v>
      </c>
      <c r="G53" s="380">
        <v>24382835.98</v>
      </c>
      <c r="H53" s="380">
        <v>281187.27</v>
      </c>
      <c r="I53" s="380">
        <v>7954455.4699999997</v>
      </c>
      <c r="J53" s="380">
        <v>21800</v>
      </c>
      <c r="K53" s="380">
        <v>293603.14999999991</v>
      </c>
      <c r="L53" s="380">
        <v>2001381.6199999999</v>
      </c>
      <c r="M53" s="380">
        <v>57772</v>
      </c>
      <c r="N53" s="380">
        <v>9430.1</v>
      </c>
      <c r="O53" s="380">
        <v>425982.51</v>
      </c>
      <c r="P53" s="380">
        <v>13912</v>
      </c>
      <c r="Q53" s="380">
        <v>607536.32000000007</v>
      </c>
      <c r="R53" s="380">
        <v>4434</v>
      </c>
      <c r="S53" s="380">
        <v>0</v>
      </c>
      <c r="T53" s="380">
        <v>0</v>
      </c>
      <c r="U53" s="380">
        <v>25610</v>
      </c>
      <c r="V53" s="380">
        <v>12392289.57</v>
      </c>
      <c r="W53" s="380">
        <v>519203</v>
      </c>
      <c r="X53" s="380">
        <v>0</v>
      </c>
      <c r="Y53" s="380">
        <v>8255876.6299999999</v>
      </c>
      <c r="Z53" s="64">
        <f t="shared" si="1"/>
        <v>57247309.619999997</v>
      </c>
    </row>
    <row r="54" spans="1:26">
      <c r="A54" s="275">
        <v>73</v>
      </c>
      <c r="B54" s="276">
        <v>51</v>
      </c>
      <c r="C54" s="276">
        <v>6</v>
      </c>
      <c r="D54" s="277" t="s">
        <v>45</v>
      </c>
      <c r="E54" s="277" t="s">
        <v>186</v>
      </c>
      <c r="F54" s="278" t="s">
        <v>313</v>
      </c>
      <c r="G54" s="380">
        <v>14907961.020000003</v>
      </c>
      <c r="H54" s="380">
        <v>190083.72999999998</v>
      </c>
      <c r="I54" s="380">
        <v>3400563.94</v>
      </c>
      <c r="J54" s="380">
        <v>0</v>
      </c>
      <c r="K54" s="380">
        <v>310575</v>
      </c>
      <c r="L54" s="380">
        <v>2135803.42</v>
      </c>
      <c r="M54" s="380">
        <v>165863</v>
      </c>
      <c r="N54" s="380">
        <v>4692</v>
      </c>
      <c r="O54" s="380">
        <v>345340.15</v>
      </c>
      <c r="P54" s="380">
        <v>1928</v>
      </c>
      <c r="Q54" s="380">
        <v>493042.5</v>
      </c>
      <c r="R54" s="380">
        <v>0</v>
      </c>
      <c r="S54" s="380">
        <v>0</v>
      </c>
      <c r="T54" s="380">
        <v>0</v>
      </c>
      <c r="U54" s="380">
        <v>0</v>
      </c>
      <c r="V54" s="380">
        <v>11749359.18</v>
      </c>
      <c r="W54" s="380">
        <v>488732.66</v>
      </c>
      <c r="X54" s="380">
        <v>0</v>
      </c>
      <c r="Y54" s="380">
        <v>3191132.62</v>
      </c>
      <c r="Z54" s="64">
        <f t="shared" si="1"/>
        <v>37385077.219999999</v>
      </c>
    </row>
    <row r="55" spans="1:26">
      <c r="A55" s="275">
        <v>24</v>
      </c>
      <c r="B55" s="276">
        <v>52</v>
      </c>
      <c r="C55" s="276">
        <v>6</v>
      </c>
      <c r="D55" s="277" t="s">
        <v>53</v>
      </c>
      <c r="E55" s="277" t="s">
        <v>203</v>
      </c>
      <c r="F55" s="278" t="s">
        <v>332</v>
      </c>
      <c r="G55" s="380">
        <v>21133122.609999999</v>
      </c>
      <c r="H55" s="380">
        <v>577819.51</v>
      </c>
      <c r="I55" s="380">
        <v>6745705.8300000001</v>
      </c>
      <c r="J55" s="380">
        <v>148700</v>
      </c>
      <c r="K55" s="380">
        <v>488125.47000000003</v>
      </c>
      <c r="L55" s="380">
        <v>3463668.1</v>
      </c>
      <c r="M55" s="380">
        <v>94187</v>
      </c>
      <c r="N55" s="380">
        <v>214529.68</v>
      </c>
      <c r="O55" s="380">
        <v>445985.84</v>
      </c>
      <c r="P55" s="380">
        <v>43827</v>
      </c>
      <c r="Q55" s="380">
        <v>1641922</v>
      </c>
      <c r="R55" s="380">
        <v>139447.90000000002</v>
      </c>
      <c r="S55" s="380">
        <v>0</v>
      </c>
      <c r="T55" s="380">
        <v>0</v>
      </c>
      <c r="U55" s="380">
        <v>0</v>
      </c>
      <c r="V55" s="380">
        <v>9583830</v>
      </c>
      <c r="W55" s="380">
        <v>409293.89999999997</v>
      </c>
      <c r="X55" s="380">
        <v>0</v>
      </c>
      <c r="Y55" s="380">
        <v>2200120.16</v>
      </c>
      <c r="Z55" s="64">
        <f t="shared" si="1"/>
        <v>47330285</v>
      </c>
    </row>
    <row r="56" spans="1:26">
      <c r="A56" s="275">
        <v>14</v>
      </c>
      <c r="B56" s="276">
        <v>53</v>
      </c>
      <c r="C56" s="276">
        <v>6</v>
      </c>
      <c r="D56" s="277" t="s">
        <v>55</v>
      </c>
      <c r="E56" s="277" t="s">
        <v>170</v>
      </c>
      <c r="F56" s="278" t="s">
        <v>295</v>
      </c>
      <c r="G56" s="380">
        <v>17090154.710000001</v>
      </c>
      <c r="H56" s="380">
        <v>620110.14</v>
      </c>
      <c r="I56" s="380">
        <v>2448213.91</v>
      </c>
      <c r="J56" s="380">
        <v>25950</v>
      </c>
      <c r="K56" s="380">
        <v>428749.19999999984</v>
      </c>
      <c r="L56" s="380">
        <v>2689129.72</v>
      </c>
      <c r="M56" s="380">
        <v>198882.3</v>
      </c>
      <c r="N56" s="380">
        <v>480</v>
      </c>
      <c r="O56" s="380">
        <v>626917.16</v>
      </c>
      <c r="P56" s="380">
        <v>12866.100000000002</v>
      </c>
      <c r="Q56" s="380">
        <v>1068600.8700000001</v>
      </c>
      <c r="R56" s="380">
        <v>0</v>
      </c>
      <c r="S56" s="380">
        <v>0</v>
      </c>
      <c r="T56" s="380">
        <v>0</v>
      </c>
      <c r="U56" s="380">
        <v>0</v>
      </c>
      <c r="V56" s="380">
        <v>10553583.550000001</v>
      </c>
      <c r="W56" s="380">
        <v>442029.24</v>
      </c>
      <c r="X56" s="380">
        <v>0</v>
      </c>
      <c r="Y56" s="380">
        <v>4819124.01</v>
      </c>
      <c r="Z56" s="64">
        <f t="shared" si="1"/>
        <v>41024790.910000004</v>
      </c>
    </row>
    <row r="57" spans="1:26">
      <c r="A57" s="275">
        <v>7</v>
      </c>
      <c r="B57" s="276">
        <v>54</v>
      </c>
      <c r="C57" s="276">
        <v>6</v>
      </c>
      <c r="D57" s="277" t="s">
        <v>51</v>
      </c>
      <c r="E57" s="277" t="s">
        <v>241</v>
      </c>
      <c r="F57" s="278" t="s">
        <v>376</v>
      </c>
      <c r="G57" s="380">
        <v>22689197.919999998</v>
      </c>
      <c r="H57" s="380">
        <v>655870.80000000016</v>
      </c>
      <c r="I57" s="380">
        <v>4668082.68</v>
      </c>
      <c r="J57" s="380">
        <v>48250</v>
      </c>
      <c r="K57" s="380">
        <v>224559.64999999997</v>
      </c>
      <c r="L57" s="380">
        <v>2495516.7400000002</v>
      </c>
      <c r="M57" s="380">
        <v>202617.25</v>
      </c>
      <c r="N57" s="380">
        <v>3180.5</v>
      </c>
      <c r="O57" s="380">
        <v>413748.29000000004</v>
      </c>
      <c r="P57" s="380">
        <v>5656</v>
      </c>
      <c r="Q57" s="380">
        <v>734086</v>
      </c>
      <c r="R57" s="380">
        <v>0</v>
      </c>
      <c r="S57" s="380">
        <v>0</v>
      </c>
      <c r="T57" s="380">
        <v>0</v>
      </c>
      <c r="U57" s="380">
        <v>0</v>
      </c>
      <c r="V57" s="380">
        <v>16605305.27</v>
      </c>
      <c r="W57" s="380">
        <v>739453.23</v>
      </c>
      <c r="X57" s="380">
        <v>0</v>
      </c>
      <c r="Y57" s="380">
        <v>3796784.55</v>
      </c>
      <c r="Z57" s="64">
        <f t="shared" si="1"/>
        <v>53282308.879999988</v>
      </c>
    </row>
    <row r="58" spans="1:26">
      <c r="A58" s="275">
        <v>69</v>
      </c>
      <c r="B58" s="276">
        <v>55</v>
      </c>
      <c r="C58" s="276">
        <v>7</v>
      </c>
      <c r="D58" s="277" t="s">
        <v>45</v>
      </c>
      <c r="E58" s="277" t="s">
        <v>183</v>
      </c>
      <c r="F58" s="278" t="s">
        <v>309</v>
      </c>
      <c r="G58" s="380">
        <v>20141437</v>
      </c>
      <c r="H58" s="380">
        <v>4133310.9899999998</v>
      </c>
      <c r="I58" s="380">
        <v>4002958.05</v>
      </c>
      <c r="J58" s="380">
        <v>79650</v>
      </c>
      <c r="K58" s="380">
        <v>1008219.24</v>
      </c>
      <c r="L58" s="380">
        <v>3932651.35</v>
      </c>
      <c r="M58" s="380">
        <v>193640.04</v>
      </c>
      <c r="N58" s="380">
        <v>18077</v>
      </c>
      <c r="O58" s="380">
        <v>377581.46</v>
      </c>
      <c r="P58" s="380">
        <v>20603</v>
      </c>
      <c r="Q58" s="380">
        <v>670394.5</v>
      </c>
      <c r="R58" s="380">
        <v>0</v>
      </c>
      <c r="S58" s="380">
        <v>0</v>
      </c>
      <c r="T58" s="380">
        <v>0</v>
      </c>
      <c r="U58" s="380">
        <v>0</v>
      </c>
      <c r="V58" s="380">
        <v>12651839.779999999</v>
      </c>
      <c r="W58" s="380">
        <v>562743.83000000007</v>
      </c>
      <c r="X58" s="380">
        <v>0</v>
      </c>
      <c r="Y58" s="380">
        <v>1166946</v>
      </c>
      <c r="Z58" s="64">
        <f t="shared" si="1"/>
        <v>48960052.239999995</v>
      </c>
    </row>
    <row r="59" spans="1:26">
      <c r="A59" s="275">
        <v>70</v>
      </c>
      <c r="B59" s="276">
        <v>56</v>
      </c>
      <c r="C59" s="276">
        <v>7</v>
      </c>
      <c r="D59" s="277" t="s">
        <v>45</v>
      </c>
      <c r="E59" s="277" t="s">
        <v>184</v>
      </c>
      <c r="F59" s="278" t="s">
        <v>310</v>
      </c>
      <c r="G59" s="380">
        <v>19997133.68</v>
      </c>
      <c r="H59" s="380">
        <v>624389.54999999993</v>
      </c>
      <c r="I59" s="380">
        <v>5109330.3500000006</v>
      </c>
      <c r="J59" s="380">
        <v>19550</v>
      </c>
      <c r="K59" s="380">
        <v>529764.86</v>
      </c>
      <c r="L59" s="380">
        <v>1903256.22</v>
      </c>
      <c r="M59" s="380">
        <v>96499</v>
      </c>
      <c r="N59" s="380">
        <v>10424.280000000001</v>
      </c>
      <c r="O59" s="380">
        <v>456540.53</v>
      </c>
      <c r="P59" s="380">
        <v>1440</v>
      </c>
      <c r="Q59" s="380">
        <v>717555.31</v>
      </c>
      <c r="R59" s="380">
        <v>0</v>
      </c>
      <c r="S59" s="380">
        <v>0</v>
      </c>
      <c r="T59" s="380">
        <v>0</v>
      </c>
      <c r="U59" s="380">
        <v>34104.03</v>
      </c>
      <c r="V59" s="380">
        <v>12707520.85</v>
      </c>
      <c r="W59" s="380">
        <v>567789.65</v>
      </c>
      <c r="X59" s="380">
        <v>0</v>
      </c>
      <c r="Y59" s="380">
        <v>2553860.67</v>
      </c>
      <c r="Z59" s="64">
        <f t="shared" si="1"/>
        <v>45329158.980000004</v>
      </c>
    </row>
    <row r="60" spans="1:26">
      <c r="A60" s="275">
        <v>78</v>
      </c>
      <c r="B60" s="276">
        <v>57</v>
      </c>
      <c r="C60" s="276">
        <v>7</v>
      </c>
      <c r="D60" s="277" t="s">
        <v>45</v>
      </c>
      <c r="E60" s="277" t="s">
        <v>191</v>
      </c>
      <c r="F60" s="278" t="s">
        <v>318</v>
      </c>
      <c r="G60" s="380">
        <v>22280153.84</v>
      </c>
      <c r="H60" s="380">
        <v>5520010.8300000001</v>
      </c>
      <c r="I60" s="380">
        <v>5675629.8899999997</v>
      </c>
      <c r="J60" s="380">
        <v>0</v>
      </c>
      <c r="K60" s="380">
        <v>452674.84999999986</v>
      </c>
      <c r="L60" s="380">
        <v>4516405.2</v>
      </c>
      <c r="M60" s="380">
        <v>184370</v>
      </c>
      <c r="N60" s="380">
        <v>32420</v>
      </c>
      <c r="O60" s="380">
        <v>1562876.9500000002</v>
      </c>
      <c r="P60" s="380">
        <v>2000</v>
      </c>
      <c r="Q60" s="380">
        <v>961128.2</v>
      </c>
      <c r="R60" s="380">
        <v>0</v>
      </c>
      <c r="S60" s="380">
        <v>0</v>
      </c>
      <c r="T60" s="380">
        <v>0</v>
      </c>
      <c r="U60" s="380">
        <v>1000</v>
      </c>
      <c r="V60" s="380">
        <v>13066482.91</v>
      </c>
      <c r="W60" s="380">
        <v>607866.87</v>
      </c>
      <c r="X60" s="380">
        <v>0</v>
      </c>
      <c r="Y60" s="380">
        <v>1655849.49</v>
      </c>
      <c r="Z60" s="64">
        <f t="shared" si="1"/>
        <v>56518869.030000016</v>
      </c>
    </row>
    <row r="61" spans="1:26">
      <c r="A61" s="275">
        <v>80</v>
      </c>
      <c r="B61" s="276">
        <v>58</v>
      </c>
      <c r="C61" s="276">
        <v>7</v>
      </c>
      <c r="D61" s="277" t="s">
        <v>45</v>
      </c>
      <c r="E61" s="277" t="s">
        <v>193</v>
      </c>
      <c r="F61" s="278" t="s">
        <v>320</v>
      </c>
      <c r="G61" s="380">
        <v>21366940.930000003</v>
      </c>
      <c r="H61" s="380">
        <v>329363.77999999997</v>
      </c>
      <c r="I61" s="380">
        <v>9070810.2400000002</v>
      </c>
      <c r="J61" s="380">
        <v>29900</v>
      </c>
      <c r="K61" s="380">
        <v>854634.99999999988</v>
      </c>
      <c r="L61" s="380">
        <v>1969965.4</v>
      </c>
      <c r="M61" s="380">
        <v>251546</v>
      </c>
      <c r="N61" s="380">
        <v>0</v>
      </c>
      <c r="O61" s="380">
        <v>351222.32</v>
      </c>
      <c r="P61" s="380">
        <v>2828</v>
      </c>
      <c r="Q61" s="380">
        <v>1018304.18</v>
      </c>
      <c r="R61" s="380">
        <v>3972</v>
      </c>
      <c r="S61" s="380">
        <v>0</v>
      </c>
      <c r="T61" s="380">
        <v>0</v>
      </c>
      <c r="U61" s="380">
        <v>59400</v>
      </c>
      <c r="V61" s="380">
        <v>14016914.550000001</v>
      </c>
      <c r="W61" s="380">
        <v>615659.24</v>
      </c>
      <c r="X61" s="380">
        <v>0</v>
      </c>
      <c r="Y61" s="380">
        <v>1464994.5</v>
      </c>
      <c r="Z61" s="64">
        <f t="shared" si="1"/>
        <v>51406456.140000008</v>
      </c>
    </row>
    <row r="62" spans="1:26">
      <c r="A62" s="275">
        <v>31</v>
      </c>
      <c r="B62" s="276">
        <v>59</v>
      </c>
      <c r="C62" s="276">
        <v>7</v>
      </c>
      <c r="D62" s="277" t="s">
        <v>53</v>
      </c>
      <c r="E62" s="277" t="s">
        <v>209</v>
      </c>
      <c r="F62" s="278" t="s">
        <v>339</v>
      </c>
      <c r="G62" s="380">
        <v>18287750</v>
      </c>
      <c r="H62" s="380">
        <v>562370.4800000001</v>
      </c>
      <c r="I62" s="380">
        <v>9609638.3300000001</v>
      </c>
      <c r="J62" s="380">
        <v>32150</v>
      </c>
      <c r="K62" s="380">
        <v>250809.04000000004</v>
      </c>
      <c r="L62" s="380">
        <v>2142522.0699999998</v>
      </c>
      <c r="M62" s="380">
        <v>133241</v>
      </c>
      <c r="N62" s="380">
        <v>1620</v>
      </c>
      <c r="O62" s="380">
        <v>290077.5</v>
      </c>
      <c r="P62" s="380">
        <v>14027.76</v>
      </c>
      <c r="Q62" s="380">
        <v>572940</v>
      </c>
      <c r="R62" s="380">
        <v>0</v>
      </c>
      <c r="S62" s="380">
        <v>0</v>
      </c>
      <c r="T62" s="380">
        <v>0</v>
      </c>
      <c r="U62" s="380">
        <v>6569.5</v>
      </c>
      <c r="V62" s="380">
        <v>9620250</v>
      </c>
      <c r="W62" s="380">
        <v>436483.77</v>
      </c>
      <c r="X62" s="380">
        <v>0</v>
      </c>
      <c r="Y62" s="380">
        <v>1276046.77</v>
      </c>
      <c r="Z62" s="64">
        <f t="shared" si="1"/>
        <v>43236496.220000014</v>
      </c>
    </row>
    <row r="63" spans="1:26">
      <c r="A63" s="275">
        <v>63</v>
      </c>
      <c r="B63" s="276">
        <v>60</v>
      </c>
      <c r="C63" s="276">
        <v>8</v>
      </c>
      <c r="D63" s="277" t="s">
        <v>88</v>
      </c>
      <c r="E63" s="277" t="s">
        <v>177</v>
      </c>
      <c r="F63" s="278" t="s">
        <v>303</v>
      </c>
      <c r="G63" s="380">
        <v>31464340.5</v>
      </c>
      <c r="H63" s="380">
        <v>537292.03</v>
      </c>
      <c r="I63" s="380">
        <v>2802109</v>
      </c>
      <c r="J63" s="380">
        <v>106650</v>
      </c>
      <c r="K63" s="380">
        <v>929136.5</v>
      </c>
      <c r="L63" s="380">
        <v>3067875.2800000003</v>
      </c>
      <c r="M63" s="380">
        <v>74938</v>
      </c>
      <c r="N63" s="380">
        <v>12264.5</v>
      </c>
      <c r="O63" s="380">
        <v>574248.86</v>
      </c>
      <c r="P63" s="380">
        <v>12197.5</v>
      </c>
      <c r="Q63" s="380">
        <v>1358151.5</v>
      </c>
      <c r="R63" s="380">
        <v>1245</v>
      </c>
      <c r="S63" s="380">
        <v>0</v>
      </c>
      <c r="T63" s="380">
        <v>0</v>
      </c>
      <c r="U63" s="380">
        <v>92805</v>
      </c>
      <c r="V63" s="380">
        <v>15746489.560000001</v>
      </c>
      <c r="W63" s="380">
        <v>700760.69000000006</v>
      </c>
      <c r="X63" s="380">
        <v>0</v>
      </c>
      <c r="Y63" s="380">
        <v>1900619.35</v>
      </c>
      <c r="Z63" s="64">
        <f t="shared" si="1"/>
        <v>59381123.270000003</v>
      </c>
    </row>
    <row r="64" spans="1:26">
      <c r="A64" s="275">
        <v>23</v>
      </c>
      <c r="B64" s="276">
        <v>61</v>
      </c>
      <c r="C64" s="276">
        <v>8</v>
      </c>
      <c r="D64" s="277" t="s">
        <v>53</v>
      </c>
      <c r="E64" s="277" t="s">
        <v>202</v>
      </c>
      <c r="F64" s="278" t="s">
        <v>331</v>
      </c>
      <c r="G64" s="380">
        <v>25363269.609999999</v>
      </c>
      <c r="H64" s="380">
        <v>-4063986.6000000006</v>
      </c>
      <c r="I64" s="380">
        <v>3892437.27</v>
      </c>
      <c r="J64" s="380">
        <v>142600</v>
      </c>
      <c r="K64" s="380">
        <v>695009.06</v>
      </c>
      <c r="L64" s="380">
        <v>3355236.8499999996</v>
      </c>
      <c r="M64" s="380">
        <v>374432</v>
      </c>
      <c r="N64" s="380">
        <v>12395</v>
      </c>
      <c r="O64" s="380">
        <v>594421.75</v>
      </c>
      <c r="P64" s="380">
        <v>8484</v>
      </c>
      <c r="Q64" s="380">
        <v>3083398</v>
      </c>
      <c r="R64" s="380">
        <v>116615.5</v>
      </c>
      <c r="S64" s="380">
        <v>0</v>
      </c>
      <c r="T64" s="380">
        <v>0</v>
      </c>
      <c r="U64" s="380">
        <v>0</v>
      </c>
      <c r="V64" s="380">
        <v>11249760</v>
      </c>
      <c r="W64" s="380">
        <v>480108.27</v>
      </c>
      <c r="X64" s="380">
        <v>0</v>
      </c>
      <c r="Y64" s="380">
        <v>843747.8600000001</v>
      </c>
      <c r="Z64" s="64">
        <f t="shared" si="1"/>
        <v>46147928.57</v>
      </c>
    </row>
    <row r="65" spans="1:26">
      <c r="A65" s="275">
        <v>15</v>
      </c>
      <c r="B65" s="276">
        <v>62</v>
      </c>
      <c r="C65" s="276">
        <v>8</v>
      </c>
      <c r="D65" s="277" t="s">
        <v>55</v>
      </c>
      <c r="E65" s="277" t="s">
        <v>171</v>
      </c>
      <c r="F65" s="278" t="s">
        <v>296</v>
      </c>
      <c r="G65" s="380">
        <v>31650652.049999997</v>
      </c>
      <c r="H65" s="380">
        <v>2840814.2299999995</v>
      </c>
      <c r="I65" s="380">
        <v>2004756.79</v>
      </c>
      <c r="J65" s="380">
        <v>17650</v>
      </c>
      <c r="K65" s="380">
        <v>1007981.8400000001</v>
      </c>
      <c r="L65" s="380">
        <v>5749085</v>
      </c>
      <c r="M65" s="380">
        <v>318782.5</v>
      </c>
      <c r="N65" s="380">
        <v>14801</v>
      </c>
      <c r="O65" s="380">
        <v>719709.73</v>
      </c>
      <c r="P65" s="380">
        <v>3756</v>
      </c>
      <c r="Q65" s="380">
        <v>728128</v>
      </c>
      <c r="R65" s="380">
        <v>0</v>
      </c>
      <c r="S65" s="380">
        <v>0</v>
      </c>
      <c r="T65" s="380">
        <v>0</v>
      </c>
      <c r="U65" s="380">
        <v>6650</v>
      </c>
      <c r="V65" s="380">
        <v>10948130</v>
      </c>
      <c r="W65" s="380">
        <v>440195.7</v>
      </c>
      <c r="X65" s="380">
        <v>0</v>
      </c>
      <c r="Y65" s="380">
        <v>4264286.68</v>
      </c>
      <c r="Z65" s="64">
        <f t="shared" si="1"/>
        <v>60715379.519999996</v>
      </c>
    </row>
    <row r="66" spans="1:26" ht="26.4" customHeight="1">
      <c r="A66" s="275">
        <v>38</v>
      </c>
      <c r="B66" s="276">
        <v>63</v>
      </c>
      <c r="C66" s="276">
        <v>8</v>
      </c>
      <c r="D66" s="277" t="s">
        <v>49</v>
      </c>
      <c r="E66" s="277" t="s">
        <v>223</v>
      </c>
      <c r="F66" s="278" t="s">
        <v>355</v>
      </c>
      <c r="G66" s="380">
        <v>12819540.160000004</v>
      </c>
      <c r="H66" s="380">
        <v>19854877.200000003</v>
      </c>
      <c r="I66" s="380">
        <v>3716003.43</v>
      </c>
      <c r="J66" s="380">
        <v>65300</v>
      </c>
      <c r="K66" s="380">
        <v>949766.54</v>
      </c>
      <c r="L66" s="380">
        <v>9599265.4099999983</v>
      </c>
      <c r="M66" s="380">
        <v>394309.1</v>
      </c>
      <c r="N66" s="380">
        <v>0</v>
      </c>
      <c r="O66" s="380">
        <v>2029567.73</v>
      </c>
      <c r="P66" s="380">
        <v>1557</v>
      </c>
      <c r="Q66" s="380">
        <v>1101323.31</v>
      </c>
      <c r="R66" s="380">
        <v>0</v>
      </c>
      <c r="S66" s="380">
        <v>0</v>
      </c>
      <c r="T66" s="380">
        <v>0</v>
      </c>
      <c r="U66" s="380">
        <v>5100707</v>
      </c>
      <c r="V66" s="380">
        <v>17388515.329999998</v>
      </c>
      <c r="W66" s="380">
        <v>733862.0199999999</v>
      </c>
      <c r="X66" s="380">
        <v>0</v>
      </c>
      <c r="Y66" s="380">
        <v>5717523.3700000001</v>
      </c>
      <c r="Z66" s="64">
        <f t="shared" si="1"/>
        <v>79472117.600000009</v>
      </c>
    </row>
    <row r="67" spans="1:26">
      <c r="A67" s="275">
        <v>44</v>
      </c>
      <c r="B67" s="276">
        <v>64</v>
      </c>
      <c r="C67" s="276">
        <v>8</v>
      </c>
      <c r="D67" s="277" t="s">
        <v>49</v>
      </c>
      <c r="E67" s="277" t="s">
        <v>228</v>
      </c>
      <c r="F67" s="278" t="s">
        <v>1352</v>
      </c>
      <c r="G67" s="380">
        <v>26853024.990000002</v>
      </c>
      <c r="H67" s="380">
        <v>4445906.8499999996</v>
      </c>
      <c r="I67" s="380">
        <v>6142716.8900000006</v>
      </c>
      <c r="J67" s="380">
        <v>101250</v>
      </c>
      <c r="K67" s="380">
        <v>1076186.1999999997</v>
      </c>
      <c r="L67" s="380">
        <v>6002924.1400000006</v>
      </c>
      <c r="M67" s="380">
        <v>525437</v>
      </c>
      <c r="N67" s="380">
        <v>0</v>
      </c>
      <c r="O67" s="380">
        <v>2118598.25</v>
      </c>
      <c r="P67" s="380">
        <v>16600.899999999998</v>
      </c>
      <c r="Q67" s="380">
        <v>1311802</v>
      </c>
      <c r="R67" s="380">
        <v>-450.77</v>
      </c>
      <c r="S67" s="380">
        <v>0</v>
      </c>
      <c r="T67" s="380">
        <v>0</v>
      </c>
      <c r="U67" s="380">
        <v>0</v>
      </c>
      <c r="V67" s="380">
        <v>14186995.630000001</v>
      </c>
      <c r="W67" s="380">
        <v>615442.89999999991</v>
      </c>
      <c r="X67" s="380">
        <v>0</v>
      </c>
      <c r="Y67" s="380">
        <v>9366466.3399999999</v>
      </c>
      <c r="Z67" s="64">
        <f t="shared" si="1"/>
        <v>72762901.320000008</v>
      </c>
    </row>
    <row r="68" spans="1:26">
      <c r="A68" s="275">
        <v>32</v>
      </c>
      <c r="B68" s="276">
        <v>65</v>
      </c>
      <c r="C68" s="276">
        <v>8</v>
      </c>
      <c r="D68" s="277" t="s">
        <v>53</v>
      </c>
      <c r="E68" s="277" t="s">
        <v>210</v>
      </c>
      <c r="F68" s="278" t="s">
        <v>340</v>
      </c>
      <c r="G68" s="380">
        <v>16289431.300000001</v>
      </c>
      <c r="H68" s="380">
        <v>5681374.5500000007</v>
      </c>
      <c r="I68" s="380">
        <v>7014985.3399999999</v>
      </c>
      <c r="J68" s="380">
        <v>95210</v>
      </c>
      <c r="K68" s="380">
        <v>832322.59999999986</v>
      </c>
      <c r="L68" s="380">
        <v>5828770.3399999999</v>
      </c>
      <c r="M68" s="380">
        <v>200410</v>
      </c>
      <c r="N68" s="380">
        <v>14043</v>
      </c>
      <c r="O68" s="380">
        <v>531887.75</v>
      </c>
      <c r="P68" s="380">
        <v>15449</v>
      </c>
      <c r="Q68" s="380">
        <v>3066466.95</v>
      </c>
      <c r="R68" s="380">
        <v>15288.5</v>
      </c>
      <c r="S68" s="380">
        <v>0</v>
      </c>
      <c r="T68" s="380">
        <v>0</v>
      </c>
      <c r="U68" s="380">
        <v>6640</v>
      </c>
      <c r="V68" s="380">
        <v>16512876.15</v>
      </c>
      <c r="W68" s="380">
        <v>719006.1</v>
      </c>
      <c r="X68" s="380">
        <v>0</v>
      </c>
      <c r="Y68" s="380">
        <v>17193662.590000004</v>
      </c>
      <c r="Z68" s="64">
        <f t="shared" ref="Z68:Z91" si="2">SUM(G68:Y68)</f>
        <v>74017824.170000017</v>
      </c>
    </row>
    <row r="69" spans="1:26">
      <c r="A69" s="275">
        <v>65</v>
      </c>
      <c r="B69" s="276">
        <v>66</v>
      </c>
      <c r="C69" s="276">
        <v>9</v>
      </c>
      <c r="D69" s="277" t="s">
        <v>88</v>
      </c>
      <c r="E69" s="277" t="s">
        <v>179</v>
      </c>
      <c r="F69" s="278" t="s">
        <v>305</v>
      </c>
      <c r="G69" s="380">
        <v>38557141.68</v>
      </c>
      <c r="H69" s="380">
        <v>1151106.01</v>
      </c>
      <c r="I69" s="380">
        <v>2878640.8500000006</v>
      </c>
      <c r="J69" s="380">
        <v>103900</v>
      </c>
      <c r="K69" s="380">
        <v>920522.29</v>
      </c>
      <c r="L69" s="380">
        <v>3479344.1799999997</v>
      </c>
      <c r="M69" s="380">
        <v>338394.5</v>
      </c>
      <c r="N69" s="380">
        <v>26826.5</v>
      </c>
      <c r="O69" s="380">
        <v>659760.74</v>
      </c>
      <c r="P69" s="380">
        <v>7574</v>
      </c>
      <c r="Q69" s="380">
        <v>1563001</v>
      </c>
      <c r="R69" s="380">
        <v>1390</v>
      </c>
      <c r="S69" s="380">
        <v>0</v>
      </c>
      <c r="T69" s="380">
        <v>0</v>
      </c>
      <c r="U69" s="380">
        <v>0</v>
      </c>
      <c r="V69" s="380">
        <v>17552138.329999998</v>
      </c>
      <c r="W69" s="380">
        <v>794510.57000000007</v>
      </c>
      <c r="X69" s="380">
        <v>0</v>
      </c>
      <c r="Y69" s="380">
        <v>2218700.84</v>
      </c>
      <c r="Z69" s="64">
        <f t="shared" si="2"/>
        <v>70252951.489999995</v>
      </c>
    </row>
    <row r="70" spans="1:26">
      <c r="A70" s="275">
        <v>16</v>
      </c>
      <c r="B70" s="276">
        <v>67</v>
      </c>
      <c r="C70" s="276">
        <v>9</v>
      </c>
      <c r="D70" s="277" t="s">
        <v>55</v>
      </c>
      <c r="E70" s="277" t="s">
        <v>172</v>
      </c>
      <c r="F70" s="278" t="s">
        <v>297</v>
      </c>
      <c r="G70" s="380">
        <v>36724316.969999991</v>
      </c>
      <c r="H70" s="380">
        <v>2845213.69</v>
      </c>
      <c r="I70" s="380">
        <v>9612156.370000001</v>
      </c>
      <c r="J70" s="380">
        <v>0</v>
      </c>
      <c r="K70" s="380">
        <v>988135.3899999999</v>
      </c>
      <c r="L70" s="380">
        <v>8305894.040000001</v>
      </c>
      <c r="M70" s="380">
        <v>376895.75</v>
      </c>
      <c r="N70" s="380">
        <v>101938</v>
      </c>
      <c r="O70" s="380">
        <v>1653084.55</v>
      </c>
      <c r="P70" s="380">
        <v>7214</v>
      </c>
      <c r="Q70" s="380">
        <v>2398061.25</v>
      </c>
      <c r="R70" s="380">
        <v>0</v>
      </c>
      <c r="S70" s="380">
        <v>0</v>
      </c>
      <c r="T70" s="380">
        <v>0</v>
      </c>
      <c r="U70" s="380">
        <v>15570</v>
      </c>
      <c r="V70" s="380">
        <v>17100524.52</v>
      </c>
      <c r="W70" s="380">
        <v>753148.14999999991</v>
      </c>
      <c r="X70" s="380">
        <v>0</v>
      </c>
      <c r="Y70" s="380">
        <v>3751608.9699999997</v>
      </c>
      <c r="Z70" s="64">
        <f t="shared" si="2"/>
        <v>84633761.649999991</v>
      </c>
    </row>
    <row r="71" spans="1:26">
      <c r="A71" s="275">
        <v>39</v>
      </c>
      <c r="B71" s="276">
        <v>68</v>
      </c>
      <c r="C71" s="276">
        <v>9</v>
      </c>
      <c r="D71" s="277" t="s">
        <v>49</v>
      </c>
      <c r="E71" s="277" t="s">
        <v>224</v>
      </c>
      <c r="F71" s="278" t="s">
        <v>356</v>
      </c>
      <c r="G71" s="380">
        <v>24379772.560000006</v>
      </c>
      <c r="H71" s="380">
        <v>3274664.1799999997</v>
      </c>
      <c r="I71" s="380">
        <v>1474459.69</v>
      </c>
      <c r="J71" s="380">
        <v>159650</v>
      </c>
      <c r="K71" s="380">
        <v>2042396.5099999998</v>
      </c>
      <c r="L71" s="380">
        <v>8645011.459999999</v>
      </c>
      <c r="M71" s="380">
        <v>552609</v>
      </c>
      <c r="N71" s="380">
        <v>94782</v>
      </c>
      <c r="O71" s="380">
        <v>2007485.71</v>
      </c>
      <c r="P71" s="380">
        <v>23243.129999999997</v>
      </c>
      <c r="Q71" s="380">
        <v>2707084</v>
      </c>
      <c r="R71" s="380">
        <v>763.29000000000087</v>
      </c>
      <c r="S71" s="380">
        <v>0</v>
      </c>
      <c r="T71" s="380">
        <v>0</v>
      </c>
      <c r="U71" s="380">
        <v>0</v>
      </c>
      <c r="V71" s="380">
        <v>16644615.189999999</v>
      </c>
      <c r="W71" s="380">
        <v>706212.26</v>
      </c>
      <c r="X71" s="380">
        <v>0</v>
      </c>
      <c r="Y71" s="380">
        <v>2636132.29</v>
      </c>
      <c r="Z71" s="64">
        <f t="shared" si="2"/>
        <v>65348881.270000003</v>
      </c>
    </row>
    <row r="72" spans="1:26">
      <c r="A72" s="275">
        <v>45</v>
      </c>
      <c r="B72" s="276">
        <v>69</v>
      </c>
      <c r="C72" s="276">
        <v>9</v>
      </c>
      <c r="D72" s="277" t="s">
        <v>49</v>
      </c>
      <c r="E72" s="277" t="s">
        <v>229</v>
      </c>
      <c r="F72" s="278" t="s">
        <v>362</v>
      </c>
      <c r="G72" s="380">
        <v>21655637.039999999</v>
      </c>
      <c r="H72" s="380">
        <v>3448125.65</v>
      </c>
      <c r="I72" s="380">
        <v>1992696.6099999999</v>
      </c>
      <c r="J72" s="380">
        <v>146400</v>
      </c>
      <c r="K72" s="380">
        <v>774365.19</v>
      </c>
      <c r="L72" s="380">
        <v>10231991.42</v>
      </c>
      <c r="M72" s="380">
        <v>231226</v>
      </c>
      <c r="N72" s="380">
        <v>39484</v>
      </c>
      <c r="O72" s="380">
        <v>1532676.6799999997</v>
      </c>
      <c r="P72" s="380">
        <v>7610</v>
      </c>
      <c r="Q72" s="380">
        <v>1148836.7</v>
      </c>
      <c r="R72" s="380">
        <v>0</v>
      </c>
      <c r="S72" s="380">
        <v>0</v>
      </c>
      <c r="T72" s="380">
        <v>0</v>
      </c>
      <c r="U72" s="380">
        <v>13630</v>
      </c>
      <c r="V72" s="380">
        <v>19268139.68</v>
      </c>
      <c r="W72" s="380">
        <v>847979.27</v>
      </c>
      <c r="X72" s="380">
        <v>0</v>
      </c>
      <c r="Y72" s="380">
        <v>5158030</v>
      </c>
      <c r="Z72" s="64">
        <f t="shared" si="2"/>
        <v>66496828.240000002</v>
      </c>
    </row>
    <row r="73" spans="1:26">
      <c r="A73" s="275">
        <v>8</v>
      </c>
      <c r="B73" s="276">
        <v>70</v>
      </c>
      <c r="C73" s="276">
        <v>9</v>
      </c>
      <c r="D73" s="277" t="s">
        <v>51</v>
      </c>
      <c r="E73" s="277" t="s">
        <v>242</v>
      </c>
      <c r="F73" s="278" t="s">
        <v>377</v>
      </c>
      <c r="G73" s="380">
        <v>24797999.019999996</v>
      </c>
      <c r="H73" s="380">
        <v>12884980.889999999</v>
      </c>
      <c r="I73" s="380">
        <v>4022619.24</v>
      </c>
      <c r="J73" s="380">
        <v>27550</v>
      </c>
      <c r="K73" s="380">
        <v>1098171.5100000002</v>
      </c>
      <c r="L73" s="380">
        <v>6070402.9299999997</v>
      </c>
      <c r="M73" s="380">
        <v>265310</v>
      </c>
      <c r="N73" s="380">
        <v>25454</v>
      </c>
      <c r="O73" s="380">
        <v>1402151.4100000001</v>
      </c>
      <c r="P73" s="380">
        <v>70577.8</v>
      </c>
      <c r="Q73" s="380">
        <v>1351881</v>
      </c>
      <c r="R73" s="380">
        <v>120</v>
      </c>
      <c r="S73" s="380">
        <v>0</v>
      </c>
      <c r="T73" s="380">
        <v>0</v>
      </c>
      <c r="U73" s="380">
        <v>3000</v>
      </c>
      <c r="V73" s="380">
        <v>16898580.870000001</v>
      </c>
      <c r="W73" s="380">
        <v>744273.1</v>
      </c>
      <c r="X73" s="380">
        <v>0</v>
      </c>
      <c r="Y73" s="380">
        <v>7319180.1899999995</v>
      </c>
      <c r="Z73" s="64">
        <f t="shared" si="2"/>
        <v>76982251.959999993</v>
      </c>
    </row>
    <row r="74" spans="1:26">
      <c r="A74" s="275">
        <v>74</v>
      </c>
      <c r="B74" s="276">
        <v>71</v>
      </c>
      <c r="C74" s="276">
        <v>10</v>
      </c>
      <c r="D74" s="277" t="s">
        <v>45</v>
      </c>
      <c r="E74" s="277" t="s">
        <v>187</v>
      </c>
      <c r="F74" s="278" t="s">
        <v>314</v>
      </c>
      <c r="G74" s="380">
        <v>55499615.580000006</v>
      </c>
      <c r="H74" s="380">
        <v>5441836.2299999995</v>
      </c>
      <c r="I74" s="380">
        <v>6185441.3300000001</v>
      </c>
      <c r="J74" s="380">
        <v>82500</v>
      </c>
      <c r="K74" s="380">
        <v>1421321.3900000004</v>
      </c>
      <c r="L74" s="380">
        <v>9145646.2699999996</v>
      </c>
      <c r="M74" s="380">
        <v>1984609.5</v>
      </c>
      <c r="N74" s="380">
        <v>17983.25</v>
      </c>
      <c r="O74" s="380">
        <v>1432182.6800000002</v>
      </c>
      <c r="P74" s="380">
        <v>0</v>
      </c>
      <c r="Q74" s="380">
        <v>5083771.25</v>
      </c>
      <c r="R74" s="380">
        <v>0</v>
      </c>
      <c r="S74" s="380">
        <v>0</v>
      </c>
      <c r="T74" s="380">
        <v>0</v>
      </c>
      <c r="U74" s="380">
        <v>24495</v>
      </c>
      <c r="V74" s="380">
        <v>25425403.899999999</v>
      </c>
      <c r="W74" s="380">
        <v>1139767.78</v>
      </c>
      <c r="X74" s="380">
        <v>0</v>
      </c>
      <c r="Y74" s="380">
        <v>73298311.260000005</v>
      </c>
      <c r="Z74" s="64">
        <f t="shared" si="2"/>
        <v>186182885.42000002</v>
      </c>
    </row>
    <row r="75" spans="1:26">
      <c r="A75" s="275">
        <v>79</v>
      </c>
      <c r="B75" s="276">
        <v>72</v>
      </c>
      <c r="C75" s="276">
        <v>10</v>
      </c>
      <c r="D75" s="277" t="s">
        <v>45</v>
      </c>
      <c r="E75" s="277" t="s">
        <v>192</v>
      </c>
      <c r="F75" s="278" t="s">
        <v>319</v>
      </c>
      <c r="G75" s="380">
        <v>52355228.119999997</v>
      </c>
      <c r="H75" s="380">
        <v>3750121.12</v>
      </c>
      <c r="I75" s="380">
        <v>6238549.1600000001</v>
      </c>
      <c r="J75" s="380">
        <v>135250</v>
      </c>
      <c r="K75" s="380">
        <v>2625306.5</v>
      </c>
      <c r="L75" s="380">
        <v>9383831.9799999986</v>
      </c>
      <c r="M75" s="380">
        <v>1837154</v>
      </c>
      <c r="N75" s="380">
        <v>51664</v>
      </c>
      <c r="O75" s="380">
        <v>1493281.3699999999</v>
      </c>
      <c r="P75" s="380">
        <v>11259.75</v>
      </c>
      <c r="Q75" s="380">
        <v>3689189.5</v>
      </c>
      <c r="R75" s="380">
        <v>0</v>
      </c>
      <c r="S75" s="380">
        <v>0</v>
      </c>
      <c r="T75" s="380">
        <v>0</v>
      </c>
      <c r="U75" s="380">
        <v>0</v>
      </c>
      <c r="V75" s="380">
        <v>23808969.25</v>
      </c>
      <c r="W75" s="380">
        <v>1049787.58</v>
      </c>
      <c r="X75" s="380">
        <v>0</v>
      </c>
      <c r="Y75" s="380">
        <v>5965632.4500000002</v>
      </c>
      <c r="Z75" s="64">
        <f t="shared" si="2"/>
        <v>112395224.78</v>
      </c>
    </row>
    <row r="76" spans="1:26">
      <c r="A76" s="275">
        <v>81</v>
      </c>
      <c r="B76" s="276">
        <v>73</v>
      </c>
      <c r="C76" s="276">
        <v>10</v>
      </c>
      <c r="D76" s="277" t="s">
        <v>45</v>
      </c>
      <c r="E76" s="277" t="s">
        <v>194</v>
      </c>
      <c r="F76" s="278" t="s">
        <v>321</v>
      </c>
      <c r="G76" s="380">
        <v>43183734.219999991</v>
      </c>
      <c r="H76" s="380">
        <v>2323875.2800000003</v>
      </c>
      <c r="I76" s="380">
        <v>6574068.8400000008</v>
      </c>
      <c r="J76" s="380">
        <v>29950</v>
      </c>
      <c r="K76" s="380">
        <v>2690065.2</v>
      </c>
      <c r="L76" s="380">
        <v>6263888.8700000001</v>
      </c>
      <c r="M76" s="380">
        <v>578993</v>
      </c>
      <c r="N76" s="380">
        <v>101598</v>
      </c>
      <c r="O76" s="380">
        <v>981811.48</v>
      </c>
      <c r="P76" s="380">
        <v>28945.5</v>
      </c>
      <c r="Q76" s="380">
        <v>2717345</v>
      </c>
      <c r="R76" s="380">
        <v>0</v>
      </c>
      <c r="S76" s="380">
        <v>0</v>
      </c>
      <c r="T76" s="380">
        <v>0</v>
      </c>
      <c r="U76" s="380">
        <v>22123.14</v>
      </c>
      <c r="V76" s="380">
        <v>19688130.050000001</v>
      </c>
      <c r="W76" s="380">
        <v>852246.42999999993</v>
      </c>
      <c r="X76" s="380">
        <v>0</v>
      </c>
      <c r="Y76" s="380">
        <v>3268041.7199999997</v>
      </c>
      <c r="Z76" s="64">
        <f t="shared" si="2"/>
        <v>89304816.730000004</v>
      </c>
    </row>
    <row r="77" spans="1:26">
      <c r="A77" s="275">
        <v>28</v>
      </c>
      <c r="B77" s="276">
        <v>74</v>
      </c>
      <c r="C77" s="276">
        <v>10</v>
      </c>
      <c r="D77" s="277" t="s">
        <v>53</v>
      </c>
      <c r="E77" s="277" t="s">
        <v>206</v>
      </c>
      <c r="F77" s="278" t="s">
        <v>336</v>
      </c>
      <c r="G77" s="380">
        <v>35678559.969999999</v>
      </c>
      <c r="H77" s="380">
        <v>2168135.96</v>
      </c>
      <c r="I77" s="380">
        <v>8886047.5</v>
      </c>
      <c r="J77" s="380">
        <v>219800</v>
      </c>
      <c r="K77" s="380">
        <v>1691828.75</v>
      </c>
      <c r="L77" s="380">
        <v>8042827.8600000003</v>
      </c>
      <c r="M77" s="380">
        <v>586131</v>
      </c>
      <c r="N77" s="380">
        <v>13686</v>
      </c>
      <c r="O77" s="380">
        <v>1417015.54</v>
      </c>
      <c r="P77" s="380">
        <v>76372</v>
      </c>
      <c r="Q77" s="380">
        <v>3011194</v>
      </c>
      <c r="R77" s="380">
        <v>22237</v>
      </c>
      <c r="S77" s="380">
        <v>0</v>
      </c>
      <c r="T77" s="380">
        <v>0</v>
      </c>
      <c r="U77" s="380">
        <v>2150</v>
      </c>
      <c r="V77" s="380">
        <v>24882336.16</v>
      </c>
      <c r="W77" s="380">
        <v>938750.3600000001</v>
      </c>
      <c r="X77" s="380">
        <v>0</v>
      </c>
      <c r="Y77" s="380">
        <v>4306925.6099999994</v>
      </c>
      <c r="Z77" s="64">
        <f t="shared" si="2"/>
        <v>91943997.709999993</v>
      </c>
    </row>
    <row r="78" spans="1:26" s="284" customFormat="1">
      <c r="A78" s="275">
        <v>54</v>
      </c>
      <c r="B78" s="276">
        <v>75</v>
      </c>
      <c r="C78" s="276">
        <v>10</v>
      </c>
      <c r="D78" s="277" t="s">
        <v>47</v>
      </c>
      <c r="E78" s="277" t="s">
        <v>214</v>
      </c>
      <c r="F78" s="278" t="s">
        <v>344</v>
      </c>
      <c r="G78" s="380">
        <v>27340771.850000001</v>
      </c>
      <c r="H78" s="380">
        <v>6922832.919999999</v>
      </c>
      <c r="I78" s="380">
        <v>3662758.3600000003</v>
      </c>
      <c r="J78" s="380">
        <v>49300</v>
      </c>
      <c r="K78" s="380">
        <v>763744.84999999986</v>
      </c>
      <c r="L78" s="380">
        <v>8083148.7999999998</v>
      </c>
      <c r="M78" s="380">
        <v>619615.6</v>
      </c>
      <c r="N78" s="380">
        <v>180995.5</v>
      </c>
      <c r="O78" s="380">
        <v>1104108.4100000001</v>
      </c>
      <c r="P78" s="380">
        <v>14297</v>
      </c>
      <c r="Q78" s="380">
        <v>4121030.05</v>
      </c>
      <c r="R78" s="380">
        <v>222809</v>
      </c>
      <c r="S78" s="380">
        <v>0</v>
      </c>
      <c r="T78" s="380">
        <v>0</v>
      </c>
      <c r="U78" s="380">
        <v>244006.85</v>
      </c>
      <c r="V78" s="380">
        <v>23385569.539999999</v>
      </c>
      <c r="W78" s="380">
        <v>1037827.1100000001</v>
      </c>
      <c r="X78" s="380">
        <v>0</v>
      </c>
      <c r="Y78" s="380">
        <v>8319597.7199999997</v>
      </c>
      <c r="Z78" s="64">
        <f t="shared" si="2"/>
        <v>86072413.560000002</v>
      </c>
    </row>
    <row r="79" spans="1:26">
      <c r="A79" s="275">
        <v>86</v>
      </c>
      <c r="B79" s="276">
        <v>76</v>
      </c>
      <c r="C79" s="276">
        <v>10</v>
      </c>
      <c r="D79" s="277" t="s">
        <v>45</v>
      </c>
      <c r="E79" s="277" t="s">
        <v>199</v>
      </c>
      <c r="F79" s="278" t="s">
        <v>326</v>
      </c>
      <c r="G79" s="380">
        <v>62605838.450000003</v>
      </c>
      <c r="H79" s="380">
        <v>8619379.5599999987</v>
      </c>
      <c r="I79" s="380">
        <v>11957953</v>
      </c>
      <c r="J79" s="380">
        <v>50000</v>
      </c>
      <c r="K79" s="380">
        <v>1743945.8899999994</v>
      </c>
      <c r="L79" s="380">
        <v>8928715.7999999989</v>
      </c>
      <c r="M79" s="380">
        <v>1092816.5</v>
      </c>
      <c r="N79" s="380">
        <v>18857.5</v>
      </c>
      <c r="O79" s="380">
        <v>1888596.88</v>
      </c>
      <c r="P79" s="380">
        <v>7977</v>
      </c>
      <c r="Q79" s="380">
        <v>4508523</v>
      </c>
      <c r="R79" s="380">
        <v>4862</v>
      </c>
      <c r="S79" s="380">
        <v>0</v>
      </c>
      <c r="T79" s="380">
        <v>0</v>
      </c>
      <c r="U79" s="380">
        <v>5210</v>
      </c>
      <c r="V79" s="380">
        <v>22063870.809999999</v>
      </c>
      <c r="W79" s="380">
        <v>2665752.77</v>
      </c>
      <c r="X79" s="380">
        <v>0</v>
      </c>
      <c r="Y79" s="380">
        <v>20556234.550000001</v>
      </c>
      <c r="Z79" s="64">
        <f t="shared" si="2"/>
        <v>146718533.71000001</v>
      </c>
    </row>
    <row r="80" spans="1:26">
      <c r="A80" s="275">
        <v>11</v>
      </c>
      <c r="B80" s="276">
        <v>77</v>
      </c>
      <c r="C80" s="276">
        <v>10</v>
      </c>
      <c r="D80" s="277" t="s">
        <v>51</v>
      </c>
      <c r="E80" s="277" t="s">
        <v>245</v>
      </c>
      <c r="F80" s="278" t="s">
        <v>380</v>
      </c>
      <c r="G80" s="380">
        <v>39263118.400000006</v>
      </c>
      <c r="H80" s="380">
        <v>4855984.0599999996</v>
      </c>
      <c r="I80" s="380">
        <v>4854862.42</v>
      </c>
      <c r="J80" s="380">
        <v>77100</v>
      </c>
      <c r="K80" s="380">
        <v>931889.48</v>
      </c>
      <c r="L80" s="380">
        <v>16251569.390000001</v>
      </c>
      <c r="M80" s="380">
        <v>897157</v>
      </c>
      <c r="N80" s="380">
        <v>117991</v>
      </c>
      <c r="O80" s="380">
        <v>1847404.26</v>
      </c>
      <c r="P80" s="380">
        <v>154369</v>
      </c>
      <c r="Q80" s="380">
        <v>7471408</v>
      </c>
      <c r="R80" s="380">
        <v>444128.98</v>
      </c>
      <c r="S80" s="380">
        <v>0</v>
      </c>
      <c r="T80" s="380">
        <v>0</v>
      </c>
      <c r="U80" s="380">
        <v>37030</v>
      </c>
      <c r="V80" s="380">
        <v>22328102.27</v>
      </c>
      <c r="W80" s="380">
        <v>1022273.3400000001</v>
      </c>
      <c r="X80" s="380">
        <v>0</v>
      </c>
      <c r="Y80" s="380">
        <v>16228587.41</v>
      </c>
      <c r="Z80" s="64">
        <f t="shared" si="2"/>
        <v>116782975.01000001</v>
      </c>
    </row>
    <row r="81" spans="1:26">
      <c r="A81" s="275">
        <v>71</v>
      </c>
      <c r="B81" s="276">
        <v>78</v>
      </c>
      <c r="C81" s="276">
        <v>11</v>
      </c>
      <c r="D81" s="277" t="s">
        <v>45</v>
      </c>
      <c r="E81" s="277" t="s">
        <v>185</v>
      </c>
      <c r="F81" s="278" t="s">
        <v>311</v>
      </c>
      <c r="G81" s="380">
        <v>68723135.899999991</v>
      </c>
      <c r="H81" s="380">
        <v>20102835.98</v>
      </c>
      <c r="I81" s="380">
        <v>4957592.7600000007</v>
      </c>
      <c r="J81" s="380">
        <v>148800</v>
      </c>
      <c r="K81" s="380">
        <v>4375898.9000000004</v>
      </c>
      <c r="L81" s="380">
        <v>21406022.699999999</v>
      </c>
      <c r="M81" s="380">
        <v>2599549</v>
      </c>
      <c r="N81" s="380">
        <v>204329</v>
      </c>
      <c r="O81" s="380">
        <v>3945866.67</v>
      </c>
      <c r="P81" s="380">
        <v>58610</v>
      </c>
      <c r="Q81" s="380">
        <v>9089037</v>
      </c>
      <c r="R81" s="380">
        <v>3111.8899999999994</v>
      </c>
      <c r="S81" s="380">
        <v>0</v>
      </c>
      <c r="T81" s="380">
        <v>4389409</v>
      </c>
      <c r="U81" s="380">
        <v>271800</v>
      </c>
      <c r="V81" s="380">
        <v>41455017.020000003</v>
      </c>
      <c r="W81" s="380">
        <v>7184827.5900000008</v>
      </c>
      <c r="X81" s="380">
        <v>0</v>
      </c>
      <c r="Y81" s="380">
        <v>8615230.5700000003</v>
      </c>
      <c r="Z81" s="64">
        <f t="shared" si="2"/>
        <v>197531073.98000002</v>
      </c>
    </row>
    <row r="82" spans="1:26">
      <c r="A82" s="275">
        <v>13</v>
      </c>
      <c r="B82" s="276">
        <v>79</v>
      </c>
      <c r="C82" s="276">
        <v>11</v>
      </c>
      <c r="D82" s="277" t="s">
        <v>55</v>
      </c>
      <c r="E82" s="277" t="s">
        <v>169</v>
      </c>
      <c r="F82" s="278" t="s">
        <v>294</v>
      </c>
      <c r="G82" s="380">
        <v>65021254.189999998</v>
      </c>
      <c r="H82" s="380">
        <v>23097497.330000002</v>
      </c>
      <c r="I82" s="380">
        <v>21102466.09</v>
      </c>
      <c r="J82" s="380">
        <v>211100</v>
      </c>
      <c r="K82" s="380">
        <v>5857915.29</v>
      </c>
      <c r="L82" s="380">
        <v>25246788.590000004</v>
      </c>
      <c r="M82" s="380">
        <v>3822213.75</v>
      </c>
      <c r="N82" s="380">
        <v>436141.31</v>
      </c>
      <c r="O82" s="380">
        <v>6128521.120000001</v>
      </c>
      <c r="P82" s="380">
        <v>59469.259999999995</v>
      </c>
      <c r="Q82" s="380">
        <v>11965327.949999999</v>
      </c>
      <c r="R82" s="380">
        <v>112141.90000000001</v>
      </c>
      <c r="S82" s="380">
        <v>0</v>
      </c>
      <c r="T82" s="380">
        <v>0</v>
      </c>
      <c r="U82" s="380">
        <v>345323.5</v>
      </c>
      <c r="V82" s="380">
        <v>41156022.280000001</v>
      </c>
      <c r="W82" s="380">
        <v>111064727.22999999</v>
      </c>
      <c r="X82" s="380">
        <v>0</v>
      </c>
      <c r="Y82" s="380">
        <v>6232915.2000000011</v>
      </c>
      <c r="Z82" s="64">
        <f t="shared" si="2"/>
        <v>321859824.98999995</v>
      </c>
    </row>
    <row r="83" spans="1:26">
      <c r="A83" s="275">
        <v>42</v>
      </c>
      <c r="B83" s="276">
        <v>80</v>
      </c>
      <c r="C83" s="276">
        <v>11</v>
      </c>
      <c r="D83" s="277" t="s">
        <v>49</v>
      </c>
      <c r="E83" s="277" t="s">
        <v>226</v>
      </c>
      <c r="F83" s="278" t="s">
        <v>359</v>
      </c>
      <c r="G83" s="380">
        <v>65763230.879999995</v>
      </c>
      <c r="H83" s="380">
        <v>26725102.859999999</v>
      </c>
      <c r="I83" s="380">
        <v>12652336.9</v>
      </c>
      <c r="J83" s="380">
        <v>465400</v>
      </c>
      <c r="K83" s="380">
        <v>5865245.0099999998</v>
      </c>
      <c r="L83" s="380">
        <v>21534818.149999999</v>
      </c>
      <c r="M83" s="380">
        <v>3567706.46</v>
      </c>
      <c r="N83" s="380">
        <v>285987</v>
      </c>
      <c r="O83" s="380">
        <v>4144039.25</v>
      </c>
      <c r="P83" s="380">
        <v>17801.419999999998</v>
      </c>
      <c r="Q83" s="380">
        <v>9902913.1900000013</v>
      </c>
      <c r="R83" s="380">
        <v>18016</v>
      </c>
      <c r="S83" s="380">
        <v>0</v>
      </c>
      <c r="T83" s="380">
        <v>0</v>
      </c>
      <c r="U83" s="380">
        <v>10039</v>
      </c>
      <c r="V83" s="380">
        <v>30660081.609999999</v>
      </c>
      <c r="W83" s="380">
        <v>14542492.210000001</v>
      </c>
      <c r="X83" s="380">
        <v>929975</v>
      </c>
      <c r="Y83" s="380">
        <v>4734007.4399999995</v>
      </c>
      <c r="Z83" s="64">
        <f t="shared" si="2"/>
        <v>201819192.38000003</v>
      </c>
    </row>
    <row r="84" spans="1:26">
      <c r="A84" s="275">
        <v>57</v>
      </c>
      <c r="B84" s="276">
        <v>81</v>
      </c>
      <c r="C84" s="276">
        <v>11</v>
      </c>
      <c r="D84" s="277" t="s">
        <v>47</v>
      </c>
      <c r="E84" s="277" t="s">
        <v>217</v>
      </c>
      <c r="F84" s="278" t="s">
        <v>347</v>
      </c>
      <c r="G84" s="380">
        <v>48433101.970000006</v>
      </c>
      <c r="H84" s="380">
        <v>29088898.989999998</v>
      </c>
      <c r="I84" s="380">
        <v>6488229.0600000005</v>
      </c>
      <c r="J84" s="380">
        <v>0</v>
      </c>
      <c r="K84" s="380">
        <v>3089474.99</v>
      </c>
      <c r="L84" s="380">
        <v>27861547.169999998</v>
      </c>
      <c r="M84" s="380">
        <v>933795.37</v>
      </c>
      <c r="N84" s="380">
        <v>885280</v>
      </c>
      <c r="O84" s="380">
        <v>5253060.91</v>
      </c>
      <c r="P84" s="380">
        <v>21337.5</v>
      </c>
      <c r="Q84" s="380">
        <v>24227233.93</v>
      </c>
      <c r="R84" s="380">
        <v>725027.34</v>
      </c>
      <c r="S84" s="380">
        <v>0</v>
      </c>
      <c r="T84" s="380">
        <v>0</v>
      </c>
      <c r="U84" s="380">
        <v>233600</v>
      </c>
      <c r="V84" s="380">
        <v>46703191.549999997</v>
      </c>
      <c r="W84" s="380">
        <v>2255276.41</v>
      </c>
      <c r="X84" s="380">
        <v>0</v>
      </c>
      <c r="Y84" s="380">
        <v>11349877.879999999</v>
      </c>
      <c r="Z84" s="64">
        <f t="shared" si="2"/>
        <v>207548933.07000002</v>
      </c>
    </row>
    <row r="85" spans="1:26">
      <c r="A85" s="275">
        <v>51</v>
      </c>
      <c r="B85" s="276">
        <v>82</v>
      </c>
      <c r="C85" s="276">
        <v>11</v>
      </c>
      <c r="D85" s="277" t="s">
        <v>49</v>
      </c>
      <c r="E85" s="277" t="s">
        <v>234</v>
      </c>
      <c r="F85" s="278" t="s">
        <v>368</v>
      </c>
      <c r="G85" s="380">
        <v>64793364.180000007</v>
      </c>
      <c r="H85" s="380">
        <v>17074475.609999999</v>
      </c>
      <c r="I85" s="380">
        <v>9904720.2899999991</v>
      </c>
      <c r="J85" s="380">
        <v>54650</v>
      </c>
      <c r="K85" s="380">
        <v>5608551.6699999999</v>
      </c>
      <c r="L85" s="380">
        <v>23960810.299999997</v>
      </c>
      <c r="M85" s="380">
        <v>1927767</v>
      </c>
      <c r="N85" s="380">
        <v>588488.25</v>
      </c>
      <c r="O85" s="380">
        <v>4201173.53</v>
      </c>
      <c r="P85" s="380">
        <v>69379.75</v>
      </c>
      <c r="Q85" s="380">
        <v>12558599.5</v>
      </c>
      <c r="R85" s="380">
        <v>32664</v>
      </c>
      <c r="S85" s="380">
        <v>0</v>
      </c>
      <c r="T85" s="380">
        <v>0</v>
      </c>
      <c r="U85" s="380">
        <v>159005</v>
      </c>
      <c r="V85" s="380">
        <v>42925998.68</v>
      </c>
      <c r="W85" s="380">
        <v>6193613.1199999992</v>
      </c>
      <c r="X85" s="380">
        <v>0</v>
      </c>
      <c r="Y85" s="380">
        <v>5642963.3399999999</v>
      </c>
      <c r="Z85" s="64">
        <f t="shared" si="2"/>
        <v>195696224.22000003</v>
      </c>
    </row>
    <row r="86" spans="1:26">
      <c r="A86" s="275">
        <v>62</v>
      </c>
      <c r="B86" s="276">
        <v>83</v>
      </c>
      <c r="C86" s="276">
        <v>12</v>
      </c>
      <c r="D86" s="277" t="s">
        <v>88</v>
      </c>
      <c r="E86" s="277" t="s">
        <v>176</v>
      </c>
      <c r="F86" s="278" t="s">
        <v>302</v>
      </c>
      <c r="G86" s="380">
        <v>68897670.159999982</v>
      </c>
      <c r="H86" s="380">
        <v>70378124.199999988</v>
      </c>
      <c r="I86" s="380">
        <v>6442391.8300000001</v>
      </c>
      <c r="J86" s="380">
        <v>0</v>
      </c>
      <c r="K86" s="380">
        <v>8703522</v>
      </c>
      <c r="L86" s="380">
        <v>29807131.490000002</v>
      </c>
      <c r="M86" s="380">
        <v>2073877.5</v>
      </c>
      <c r="N86" s="380">
        <v>312784</v>
      </c>
      <c r="O86" s="380">
        <v>4997713.8500000015</v>
      </c>
      <c r="P86" s="380">
        <v>43848.25</v>
      </c>
      <c r="Q86" s="380">
        <v>12625478.82</v>
      </c>
      <c r="R86" s="380">
        <v>27208</v>
      </c>
      <c r="S86" s="380">
        <v>0</v>
      </c>
      <c r="T86" s="380">
        <v>0</v>
      </c>
      <c r="U86" s="380">
        <v>1989342.45</v>
      </c>
      <c r="V86" s="380">
        <v>63344742.810000002</v>
      </c>
      <c r="W86" s="380">
        <v>7629732.4699999997</v>
      </c>
      <c r="X86" s="380">
        <v>109237633.02000001</v>
      </c>
      <c r="Y86" s="380">
        <v>8800457.040000001</v>
      </c>
      <c r="Z86" s="64">
        <f t="shared" si="2"/>
        <v>395311657.89000005</v>
      </c>
    </row>
    <row r="87" spans="1:26">
      <c r="A87" s="275">
        <v>21</v>
      </c>
      <c r="B87" s="276">
        <v>84</v>
      </c>
      <c r="C87" s="276">
        <v>12</v>
      </c>
      <c r="D87" s="277" t="s">
        <v>53</v>
      </c>
      <c r="E87" s="277" t="s">
        <v>200</v>
      </c>
      <c r="F87" s="278" t="s">
        <v>329</v>
      </c>
      <c r="G87" s="380">
        <v>104805134.32999998</v>
      </c>
      <c r="H87" s="380">
        <v>16464000.209999995</v>
      </c>
      <c r="I87" s="380">
        <v>21413370.07</v>
      </c>
      <c r="J87" s="380">
        <v>578900</v>
      </c>
      <c r="K87" s="380">
        <v>24206252.020000003</v>
      </c>
      <c r="L87" s="380">
        <v>49675127.5</v>
      </c>
      <c r="M87" s="380">
        <v>5646178.0800000001</v>
      </c>
      <c r="N87" s="380">
        <v>886905.44</v>
      </c>
      <c r="O87" s="380">
        <v>9680501.1400000006</v>
      </c>
      <c r="P87" s="380">
        <v>388455.03</v>
      </c>
      <c r="Q87" s="380">
        <v>29208262.859999999</v>
      </c>
      <c r="R87" s="380">
        <v>983444.13</v>
      </c>
      <c r="S87" s="380">
        <v>0</v>
      </c>
      <c r="T87" s="380">
        <v>0</v>
      </c>
      <c r="U87" s="380">
        <v>2941616</v>
      </c>
      <c r="V87" s="380">
        <v>93666436.599999994</v>
      </c>
      <c r="W87" s="380">
        <v>13902497.77</v>
      </c>
      <c r="X87" s="380">
        <v>0</v>
      </c>
      <c r="Y87" s="380">
        <v>10868263.219999999</v>
      </c>
      <c r="Z87" s="64">
        <f t="shared" si="2"/>
        <v>385315344.39999998</v>
      </c>
    </row>
    <row r="88" spans="1:26">
      <c r="A88" s="275">
        <v>53</v>
      </c>
      <c r="B88" s="276">
        <v>85</v>
      </c>
      <c r="C88" s="276">
        <v>12</v>
      </c>
      <c r="D88" s="277" t="s">
        <v>47</v>
      </c>
      <c r="E88" s="277" t="s">
        <v>213</v>
      </c>
      <c r="F88" s="278" t="s">
        <v>343</v>
      </c>
      <c r="G88" s="380">
        <v>74207032.589999974</v>
      </c>
      <c r="H88" s="380">
        <v>47410923.04999999</v>
      </c>
      <c r="I88" s="380">
        <v>19512212.359999999</v>
      </c>
      <c r="J88" s="380">
        <v>395630</v>
      </c>
      <c r="K88" s="380">
        <v>19582035.190000001</v>
      </c>
      <c r="L88" s="380">
        <v>72861159.050000012</v>
      </c>
      <c r="M88" s="380">
        <v>4747978.2</v>
      </c>
      <c r="N88" s="380">
        <v>3450604.6</v>
      </c>
      <c r="O88" s="380">
        <v>11427870.66</v>
      </c>
      <c r="P88" s="380">
        <v>298322.05</v>
      </c>
      <c r="Q88" s="380">
        <v>44574226.93</v>
      </c>
      <c r="R88" s="380">
        <v>654608.62</v>
      </c>
      <c r="S88" s="380">
        <v>0</v>
      </c>
      <c r="T88" s="380">
        <v>0</v>
      </c>
      <c r="U88" s="380">
        <v>1031654</v>
      </c>
      <c r="V88" s="380">
        <v>83177897.200000003</v>
      </c>
      <c r="W88" s="380">
        <v>18000254.259999998</v>
      </c>
      <c r="X88" s="380">
        <v>0</v>
      </c>
      <c r="Y88" s="380">
        <v>20704403.119999997</v>
      </c>
      <c r="Z88" s="64">
        <f t="shared" si="2"/>
        <v>422036811.87999994</v>
      </c>
    </row>
    <row r="89" spans="1:26">
      <c r="A89" s="275">
        <v>1</v>
      </c>
      <c r="B89" s="276">
        <v>86</v>
      </c>
      <c r="C89" s="276">
        <v>12</v>
      </c>
      <c r="D89" s="277" t="s">
        <v>51</v>
      </c>
      <c r="E89" s="277" t="s">
        <v>236</v>
      </c>
      <c r="F89" s="278" t="s">
        <v>370</v>
      </c>
      <c r="G89" s="380">
        <v>10615662.679999992</v>
      </c>
      <c r="H89" s="380">
        <v>21536451.349999998</v>
      </c>
      <c r="I89" s="380">
        <v>33094108.549999997</v>
      </c>
      <c r="J89" s="380">
        <v>421150</v>
      </c>
      <c r="K89" s="380">
        <v>9523533.8899999987</v>
      </c>
      <c r="L89" s="380">
        <v>42011883.469999999</v>
      </c>
      <c r="M89" s="380">
        <v>5648135.25</v>
      </c>
      <c r="N89" s="380">
        <v>382117.75</v>
      </c>
      <c r="O89" s="380">
        <v>6551829.5499999998</v>
      </c>
      <c r="P89" s="380">
        <v>114323.62999999999</v>
      </c>
      <c r="Q89" s="380">
        <v>20990870.75</v>
      </c>
      <c r="R89" s="380">
        <v>383540</v>
      </c>
      <c r="S89" s="380">
        <v>0</v>
      </c>
      <c r="T89" s="380">
        <v>0</v>
      </c>
      <c r="U89" s="380">
        <v>6206975</v>
      </c>
      <c r="V89" s="380">
        <v>82407372.5</v>
      </c>
      <c r="W89" s="380">
        <v>9350630.4399999995</v>
      </c>
      <c r="X89" s="380">
        <v>177047491.94999999</v>
      </c>
      <c r="Y89" s="380">
        <v>6672822.7199999997</v>
      </c>
      <c r="Z89" s="64">
        <f t="shared" si="2"/>
        <v>432958899.48000002</v>
      </c>
    </row>
    <row r="90" spans="1:26">
      <c r="A90" s="275">
        <v>68</v>
      </c>
      <c r="B90" s="276">
        <v>87</v>
      </c>
      <c r="C90" s="276">
        <v>13</v>
      </c>
      <c r="D90" s="277" t="s">
        <v>45</v>
      </c>
      <c r="E90" s="277" t="s">
        <v>182</v>
      </c>
      <c r="F90" s="278" t="s">
        <v>308</v>
      </c>
      <c r="G90" s="380">
        <v>409998351.19999999</v>
      </c>
      <c r="H90" s="380">
        <v>142700290.58999997</v>
      </c>
      <c r="I90" s="380">
        <v>18816745.640000001</v>
      </c>
      <c r="J90" s="380">
        <v>934400</v>
      </c>
      <c r="K90" s="380">
        <v>52762171.450000003</v>
      </c>
      <c r="L90" s="380">
        <v>226716744.55999997</v>
      </c>
      <c r="M90" s="380">
        <v>12740091.5</v>
      </c>
      <c r="N90" s="380">
        <v>4768644.6500000004</v>
      </c>
      <c r="O90" s="380">
        <v>30127232.629999999</v>
      </c>
      <c r="P90" s="380">
        <v>240950.68</v>
      </c>
      <c r="Q90" s="380">
        <v>92762706.200000003</v>
      </c>
      <c r="R90" s="380">
        <v>764647.64000000013</v>
      </c>
      <c r="S90" s="380">
        <v>0</v>
      </c>
      <c r="T90" s="380">
        <v>0</v>
      </c>
      <c r="U90" s="380">
        <v>1195154</v>
      </c>
      <c r="V90" s="380">
        <v>224970125.69999999</v>
      </c>
      <c r="W90" s="380">
        <v>29764846.799999997</v>
      </c>
      <c r="X90" s="380">
        <v>871141</v>
      </c>
      <c r="Y90" s="380">
        <v>54538783.400000006</v>
      </c>
      <c r="Z90" s="64">
        <f t="shared" si="2"/>
        <v>1304673027.6399999</v>
      </c>
    </row>
    <row r="91" spans="1:26">
      <c r="A91" s="275">
        <v>35</v>
      </c>
      <c r="B91" s="276">
        <v>88</v>
      </c>
      <c r="C91" s="276">
        <v>13</v>
      </c>
      <c r="D91" s="277" t="s">
        <v>49</v>
      </c>
      <c r="E91" s="277" t="s">
        <v>220</v>
      </c>
      <c r="F91" s="278" t="s">
        <v>352</v>
      </c>
      <c r="G91" s="380">
        <v>268370258.10999995</v>
      </c>
      <c r="H91" s="380">
        <v>61177149.82</v>
      </c>
      <c r="I91" s="380">
        <v>49562868.799999997</v>
      </c>
      <c r="J91" s="380">
        <v>357200</v>
      </c>
      <c r="K91" s="380">
        <v>73893901.25</v>
      </c>
      <c r="L91" s="380">
        <v>139598716.81</v>
      </c>
      <c r="M91" s="380">
        <v>10684695.550000001</v>
      </c>
      <c r="N91" s="380">
        <v>2333952.3199999998</v>
      </c>
      <c r="O91" s="380">
        <v>26756100.349999998</v>
      </c>
      <c r="P91" s="380">
        <v>37324.81</v>
      </c>
      <c r="Q91" s="380">
        <v>39211164.689999998</v>
      </c>
      <c r="R91" s="380">
        <v>313962.68</v>
      </c>
      <c r="S91" s="380">
        <v>0</v>
      </c>
      <c r="T91" s="380">
        <v>0</v>
      </c>
      <c r="U91" s="380">
        <v>4386483</v>
      </c>
      <c r="V91" s="380">
        <v>147940939.28</v>
      </c>
      <c r="W91" s="380">
        <v>142689648.19</v>
      </c>
      <c r="X91" s="380">
        <v>0</v>
      </c>
      <c r="Y91" s="380">
        <v>18920634.780000001</v>
      </c>
      <c r="Z91" s="64">
        <f t="shared" si="2"/>
        <v>986235000.43999982</v>
      </c>
    </row>
    <row r="92" spans="1:26"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</sheetData>
  <autoFilter ref="A3:Z91" xr:uid="{00000000-0009-0000-0000-000005000000}">
    <sortState xmlns:xlrd2="http://schemas.microsoft.com/office/spreadsheetml/2017/richdata2" ref="A4:Z91">
      <sortCondition ref="B3:B91"/>
    </sortState>
  </autoFilter>
  <sortState xmlns:xlrd2="http://schemas.microsoft.com/office/spreadsheetml/2017/richdata2"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1"/>
  <sheetViews>
    <sheetView topLeftCell="N1" zoomScale="70" zoomScaleNormal="70" workbookViewId="0">
      <selection activeCell="G1" sqref="G1:AC1048576"/>
    </sheetView>
  </sheetViews>
  <sheetFormatPr defaultColWidth="9" defaultRowHeight="21"/>
  <cols>
    <col min="1" max="1" width="8.6640625" style="170"/>
    <col min="2" max="2" width="11.6640625" style="279" customWidth="1"/>
    <col min="3" max="3" width="7.6640625" style="279" customWidth="1"/>
    <col min="4" max="5" width="15.44140625" style="170" customWidth="1"/>
    <col min="6" max="6" width="32.6640625" style="170" customWidth="1"/>
    <col min="7" max="29" width="22.109375" style="166" customWidth="1"/>
    <col min="30" max="30" width="16.44140625" style="166" customWidth="1"/>
    <col min="31" max="123" width="9" style="166"/>
    <col min="124" max="124" width="23.44140625" style="166" customWidth="1"/>
    <col min="125" max="125" width="13.109375" style="166" bestFit="1" customWidth="1"/>
    <col min="126" max="126" width="13.109375" style="166" customWidth="1"/>
    <col min="127" max="127" width="12.5546875" style="166" bestFit="1" customWidth="1"/>
    <col min="128" max="128" width="12.5546875" style="166" customWidth="1"/>
    <col min="129" max="129" width="12.6640625" style="166" bestFit="1" customWidth="1"/>
    <col min="130" max="130" width="13.109375" style="166" bestFit="1" customWidth="1"/>
    <col min="131" max="131" width="14.109375" style="166" bestFit="1" customWidth="1"/>
    <col min="132" max="132" width="13.109375" style="166" bestFit="1" customWidth="1"/>
    <col min="133" max="133" width="11.5546875" style="166" customWidth="1"/>
    <col min="134" max="134" width="12.5546875" style="166" bestFit="1" customWidth="1"/>
    <col min="135" max="135" width="12.109375" style="166" bestFit="1" customWidth="1"/>
    <col min="136" max="136" width="12.5546875" style="166" bestFit="1" customWidth="1"/>
    <col min="137" max="137" width="13.33203125" style="166" customWidth="1"/>
    <col min="138" max="138" width="13.88671875" style="166" customWidth="1"/>
    <col min="139" max="139" width="12.5546875" style="166" bestFit="1" customWidth="1"/>
    <col min="140" max="142" width="12.109375" style="166" bestFit="1" customWidth="1"/>
    <col min="143" max="143" width="11.5546875" style="166" bestFit="1" customWidth="1"/>
    <col min="144" max="144" width="11.6640625" style="166" bestFit="1" customWidth="1"/>
    <col min="145" max="145" width="11.5546875" style="166" bestFit="1" customWidth="1"/>
    <col min="146" max="146" width="12.109375" style="166" bestFit="1" customWidth="1"/>
    <col min="147" max="147" width="13.5546875" style="166" customWidth="1"/>
    <col min="148" max="148" width="14.6640625" style="166" customWidth="1"/>
    <col min="149" max="379" width="9" style="166"/>
    <col min="380" max="380" width="23.44140625" style="166" customWidth="1"/>
    <col min="381" max="381" width="13.109375" style="166" bestFit="1" customWidth="1"/>
    <col min="382" max="382" width="13.109375" style="166" customWidth="1"/>
    <col min="383" max="383" width="12.5546875" style="166" bestFit="1" customWidth="1"/>
    <col min="384" max="384" width="12.5546875" style="166" customWidth="1"/>
    <col min="385" max="385" width="12.6640625" style="166" bestFit="1" customWidth="1"/>
    <col min="386" max="386" width="13.109375" style="166" bestFit="1" customWidth="1"/>
    <col min="387" max="387" width="14.109375" style="166" bestFit="1" customWidth="1"/>
    <col min="388" max="388" width="13.109375" style="166" bestFit="1" customWidth="1"/>
    <col min="389" max="389" width="11.5546875" style="166" customWidth="1"/>
    <col min="390" max="390" width="12.5546875" style="166" bestFit="1" customWidth="1"/>
    <col min="391" max="391" width="12.109375" style="166" bestFit="1" customWidth="1"/>
    <col min="392" max="392" width="12.5546875" style="166" bestFit="1" customWidth="1"/>
    <col min="393" max="393" width="13.33203125" style="166" customWidth="1"/>
    <col min="394" max="394" width="13.88671875" style="166" customWidth="1"/>
    <col min="395" max="395" width="12.5546875" style="166" bestFit="1" customWidth="1"/>
    <col min="396" max="398" width="12.109375" style="166" bestFit="1" customWidth="1"/>
    <col min="399" max="399" width="11.5546875" style="166" bestFit="1" customWidth="1"/>
    <col min="400" max="400" width="11.6640625" style="166" bestFit="1" customWidth="1"/>
    <col min="401" max="401" width="11.5546875" style="166" bestFit="1" customWidth="1"/>
    <col min="402" max="402" width="12.109375" style="166" bestFit="1" customWidth="1"/>
    <col min="403" max="403" width="13.5546875" style="166" customWidth="1"/>
    <col min="404" max="404" width="14.6640625" style="166" customWidth="1"/>
    <col min="405" max="635" width="9" style="166"/>
    <col min="636" max="636" width="23.44140625" style="166" customWidth="1"/>
    <col min="637" max="637" width="13.109375" style="166" bestFit="1" customWidth="1"/>
    <col min="638" max="638" width="13.109375" style="166" customWidth="1"/>
    <col min="639" max="639" width="12.5546875" style="166" bestFit="1" customWidth="1"/>
    <col min="640" max="640" width="12.5546875" style="166" customWidth="1"/>
    <col min="641" max="641" width="12.6640625" style="166" bestFit="1" customWidth="1"/>
    <col min="642" max="642" width="13.109375" style="166" bestFit="1" customWidth="1"/>
    <col min="643" max="643" width="14.109375" style="166" bestFit="1" customWidth="1"/>
    <col min="644" max="644" width="13.109375" style="166" bestFit="1" customWidth="1"/>
    <col min="645" max="645" width="11.5546875" style="166" customWidth="1"/>
    <col min="646" max="646" width="12.5546875" style="166" bestFit="1" customWidth="1"/>
    <col min="647" max="647" width="12.109375" style="166" bestFit="1" customWidth="1"/>
    <col min="648" max="648" width="12.5546875" style="166" bestFit="1" customWidth="1"/>
    <col min="649" max="649" width="13.33203125" style="166" customWidth="1"/>
    <col min="650" max="650" width="13.88671875" style="166" customWidth="1"/>
    <col min="651" max="651" width="12.5546875" style="166" bestFit="1" customWidth="1"/>
    <col min="652" max="654" width="12.109375" style="166" bestFit="1" customWidth="1"/>
    <col min="655" max="655" width="11.5546875" style="166" bestFit="1" customWidth="1"/>
    <col min="656" max="656" width="11.6640625" style="166" bestFit="1" customWidth="1"/>
    <col min="657" max="657" width="11.5546875" style="166" bestFit="1" customWidth="1"/>
    <col min="658" max="658" width="12.109375" style="166" bestFit="1" customWidth="1"/>
    <col min="659" max="659" width="13.5546875" style="166" customWidth="1"/>
    <col min="660" max="660" width="14.6640625" style="166" customWidth="1"/>
    <col min="661" max="891" width="9" style="166"/>
    <col min="892" max="892" width="23.44140625" style="166" customWidth="1"/>
    <col min="893" max="893" width="13.109375" style="166" bestFit="1" customWidth="1"/>
    <col min="894" max="894" width="13.109375" style="166" customWidth="1"/>
    <col min="895" max="895" width="12.5546875" style="166" bestFit="1" customWidth="1"/>
    <col min="896" max="896" width="12.5546875" style="166" customWidth="1"/>
    <col min="897" max="897" width="12.6640625" style="166" bestFit="1" customWidth="1"/>
    <col min="898" max="898" width="13.109375" style="166" bestFit="1" customWidth="1"/>
    <col min="899" max="899" width="14.109375" style="166" bestFit="1" customWidth="1"/>
    <col min="900" max="900" width="13.109375" style="166" bestFit="1" customWidth="1"/>
    <col min="901" max="901" width="11.5546875" style="166" customWidth="1"/>
    <col min="902" max="902" width="12.5546875" style="166" bestFit="1" customWidth="1"/>
    <col min="903" max="903" width="12.109375" style="166" bestFit="1" customWidth="1"/>
    <col min="904" max="904" width="12.5546875" style="166" bestFit="1" customWidth="1"/>
    <col min="905" max="905" width="13.33203125" style="166" customWidth="1"/>
    <col min="906" max="906" width="13.88671875" style="166" customWidth="1"/>
    <col min="907" max="907" width="12.5546875" style="166" bestFit="1" customWidth="1"/>
    <col min="908" max="910" width="12.109375" style="166" bestFit="1" customWidth="1"/>
    <col min="911" max="911" width="11.5546875" style="166" bestFit="1" customWidth="1"/>
    <col min="912" max="912" width="11.6640625" style="166" bestFit="1" customWidth="1"/>
    <col min="913" max="913" width="11.5546875" style="166" bestFit="1" customWidth="1"/>
    <col min="914" max="914" width="12.109375" style="166" bestFit="1" customWidth="1"/>
    <col min="915" max="915" width="13.5546875" style="166" customWidth="1"/>
    <col min="916" max="916" width="14.6640625" style="166" customWidth="1"/>
    <col min="917" max="1147" width="9" style="166"/>
    <col min="1148" max="1148" width="23.44140625" style="166" customWidth="1"/>
    <col min="1149" max="1149" width="13.109375" style="166" bestFit="1" customWidth="1"/>
    <col min="1150" max="1150" width="13.109375" style="166" customWidth="1"/>
    <col min="1151" max="1151" width="12.5546875" style="166" bestFit="1" customWidth="1"/>
    <col min="1152" max="1152" width="12.5546875" style="166" customWidth="1"/>
    <col min="1153" max="1153" width="12.6640625" style="166" bestFit="1" customWidth="1"/>
    <col min="1154" max="1154" width="13.109375" style="166" bestFit="1" customWidth="1"/>
    <col min="1155" max="1155" width="14.109375" style="166" bestFit="1" customWidth="1"/>
    <col min="1156" max="1156" width="13.109375" style="166" bestFit="1" customWidth="1"/>
    <col min="1157" max="1157" width="11.5546875" style="166" customWidth="1"/>
    <col min="1158" max="1158" width="12.5546875" style="166" bestFit="1" customWidth="1"/>
    <col min="1159" max="1159" width="12.109375" style="166" bestFit="1" customWidth="1"/>
    <col min="1160" max="1160" width="12.5546875" style="166" bestFit="1" customWidth="1"/>
    <col min="1161" max="1161" width="13.33203125" style="166" customWidth="1"/>
    <col min="1162" max="1162" width="13.88671875" style="166" customWidth="1"/>
    <col min="1163" max="1163" width="12.5546875" style="166" bestFit="1" customWidth="1"/>
    <col min="1164" max="1166" width="12.109375" style="166" bestFit="1" customWidth="1"/>
    <col min="1167" max="1167" width="11.5546875" style="166" bestFit="1" customWidth="1"/>
    <col min="1168" max="1168" width="11.6640625" style="166" bestFit="1" customWidth="1"/>
    <col min="1169" max="1169" width="11.5546875" style="166" bestFit="1" customWidth="1"/>
    <col min="1170" max="1170" width="12.109375" style="166" bestFit="1" customWidth="1"/>
    <col min="1171" max="1171" width="13.5546875" style="166" customWidth="1"/>
    <col min="1172" max="1172" width="14.6640625" style="166" customWidth="1"/>
    <col min="1173" max="1403" width="9" style="166"/>
    <col min="1404" max="1404" width="23.44140625" style="166" customWidth="1"/>
    <col min="1405" max="1405" width="13.109375" style="166" bestFit="1" customWidth="1"/>
    <col min="1406" max="1406" width="13.109375" style="166" customWidth="1"/>
    <col min="1407" max="1407" width="12.5546875" style="166" bestFit="1" customWidth="1"/>
    <col min="1408" max="1408" width="12.5546875" style="166" customWidth="1"/>
    <col min="1409" max="1409" width="12.6640625" style="166" bestFit="1" customWidth="1"/>
    <col min="1410" max="1410" width="13.109375" style="166" bestFit="1" customWidth="1"/>
    <col min="1411" max="1411" width="14.109375" style="166" bestFit="1" customWidth="1"/>
    <col min="1412" max="1412" width="13.109375" style="166" bestFit="1" customWidth="1"/>
    <col min="1413" max="1413" width="11.5546875" style="166" customWidth="1"/>
    <col min="1414" max="1414" width="12.5546875" style="166" bestFit="1" customWidth="1"/>
    <col min="1415" max="1415" width="12.109375" style="166" bestFit="1" customWidth="1"/>
    <col min="1416" max="1416" width="12.5546875" style="166" bestFit="1" customWidth="1"/>
    <col min="1417" max="1417" width="13.33203125" style="166" customWidth="1"/>
    <col min="1418" max="1418" width="13.88671875" style="166" customWidth="1"/>
    <col min="1419" max="1419" width="12.5546875" style="166" bestFit="1" customWidth="1"/>
    <col min="1420" max="1422" width="12.109375" style="166" bestFit="1" customWidth="1"/>
    <col min="1423" max="1423" width="11.5546875" style="166" bestFit="1" customWidth="1"/>
    <col min="1424" max="1424" width="11.6640625" style="166" bestFit="1" customWidth="1"/>
    <col min="1425" max="1425" width="11.5546875" style="166" bestFit="1" customWidth="1"/>
    <col min="1426" max="1426" width="12.109375" style="166" bestFit="1" customWidth="1"/>
    <col min="1427" max="1427" width="13.5546875" style="166" customWidth="1"/>
    <col min="1428" max="1428" width="14.6640625" style="166" customWidth="1"/>
    <col min="1429" max="1659" width="9" style="166"/>
    <col min="1660" max="1660" width="23.44140625" style="166" customWidth="1"/>
    <col min="1661" max="1661" width="13.109375" style="166" bestFit="1" customWidth="1"/>
    <col min="1662" max="1662" width="13.109375" style="166" customWidth="1"/>
    <col min="1663" max="1663" width="12.5546875" style="166" bestFit="1" customWidth="1"/>
    <col min="1664" max="1664" width="12.5546875" style="166" customWidth="1"/>
    <col min="1665" max="1665" width="12.6640625" style="166" bestFit="1" customWidth="1"/>
    <col min="1666" max="1666" width="13.109375" style="166" bestFit="1" customWidth="1"/>
    <col min="1667" max="1667" width="14.109375" style="166" bestFit="1" customWidth="1"/>
    <col min="1668" max="1668" width="13.109375" style="166" bestFit="1" customWidth="1"/>
    <col min="1669" max="1669" width="11.5546875" style="166" customWidth="1"/>
    <col min="1670" max="1670" width="12.5546875" style="166" bestFit="1" customWidth="1"/>
    <col min="1671" max="1671" width="12.109375" style="166" bestFit="1" customWidth="1"/>
    <col min="1672" max="1672" width="12.5546875" style="166" bestFit="1" customWidth="1"/>
    <col min="1673" max="1673" width="13.33203125" style="166" customWidth="1"/>
    <col min="1674" max="1674" width="13.88671875" style="166" customWidth="1"/>
    <col min="1675" max="1675" width="12.5546875" style="166" bestFit="1" customWidth="1"/>
    <col min="1676" max="1678" width="12.109375" style="166" bestFit="1" customWidth="1"/>
    <col min="1679" max="1679" width="11.5546875" style="166" bestFit="1" customWidth="1"/>
    <col min="1680" max="1680" width="11.6640625" style="166" bestFit="1" customWidth="1"/>
    <col min="1681" max="1681" width="11.5546875" style="166" bestFit="1" customWidth="1"/>
    <col min="1682" max="1682" width="12.109375" style="166" bestFit="1" customWidth="1"/>
    <col min="1683" max="1683" width="13.5546875" style="166" customWidth="1"/>
    <col min="1684" max="1684" width="14.6640625" style="166" customWidth="1"/>
    <col min="1685" max="1915" width="9" style="166"/>
    <col min="1916" max="1916" width="23.44140625" style="166" customWidth="1"/>
    <col min="1917" max="1917" width="13.109375" style="166" bestFit="1" customWidth="1"/>
    <col min="1918" max="1918" width="13.109375" style="166" customWidth="1"/>
    <col min="1919" max="1919" width="12.5546875" style="166" bestFit="1" customWidth="1"/>
    <col min="1920" max="1920" width="12.5546875" style="166" customWidth="1"/>
    <col min="1921" max="1921" width="12.6640625" style="166" bestFit="1" customWidth="1"/>
    <col min="1922" max="1922" width="13.109375" style="166" bestFit="1" customWidth="1"/>
    <col min="1923" max="1923" width="14.109375" style="166" bestFit="1" customWidth="1"/>
    <col min="1924" max="1924" width="13.109375" style="166" bestFit="1" customWidth="1"/>
    <col min="1925" max="1925" width="11.5546875" style="166" customWidth="1"/>
    <col min="1926" max="1926" width="12.5546875" style="166" bestFit="1" customWidth="1"/>
    <col min="1927" max="1927" width="12.109375" style="166" bestFit="1" customWidth="1"/>
    <col min="1928" max="1928" width="12.5546875" style="166" bestFit="1" customWidth="1"/>
    <col min="1929" max="1929" width="13.33203125" style="166" customWidth="1"/>
    <col min="1930" max="1930" width="13.88671875" style="166" customWidth="1"/>
    <col min="1931" max="1931" width="12.5546875" style="166" bestFit="1" customWidth="1"/>
    <col min="1932" max="1934" width="12.109375" style="166" bestFit="1" customWidth="1"/>
    <col min="1935" max="1935" width="11.5546875" style="166" bestFit="1" customWidth="1"/>
    <col min="1936" max="1936" width="11.6640625" style="166" bestFit="1" customWidth="1"/>
    <col min="1937" max="1937" width="11.5546875" style="166" bestFit="1" customWidth="1"/>
    <col min="1938" max="1938" width="12.109375" style="166" bestFit="1" customWidth="1"/>
    <col min="1939" max="1939" width="13.5546875" style="166" customWidth="1"/>
    <col min="1940" max="1940" width="14.6640625" style="166" customWidth="1"/>
    <col min="1941" max="2171" width="9" style="166"/>
    <col min="2172" max="2172" width="23.44140625" style="166" customWidth="1"/>
    <col min="2173" max="2173" width="13.109375" style="166" bestFit="1" customWidth="1"/>
    <col min="2174" max="2174" width="13.109375" style="166" customWidth="1"/>
    <col min="2175" max="2175" width="12.5546875" style="166" bestFit="1" customWidth="1"/>
    <col min="2176" max="2176" width="12.5546875" style="166" customWidth="1"/>
    <col min="2177" max="2177" width="12.6640625" style="166" bestFit="1" customWidth="1"/>
    <col min="2178" max="2178" width="13.109375" style="166" bestFit="1" customWidth="1"/>
    <col min="2179" max="2179" width="14.109375" style="166" bestFit="1" customWidth="1"/>
    <col min="2180" max="2180" width="13.109375" style="166" bestFit="1" customWidth="1"/>
    <col min="2181" max="2181" width="11.5546875" style="166" customWidth="1"/>
    <col min="2182" max="2182" width="12.5546875" style="166" bestFit="1" customWidth="1"/>
    <col min="2183" max="2183" width="12.109375" style="166" bestFit="1" customWidth="1"/>
    <col min="2184" max="2184" width="12.5546875" style="166" bestFit="1" customWidth="1"/>
    <col min="2185" max="2185" width="13.33203125" style="166" customWidth="1"/>
    <col min="2186" max="2186" width="13.88671875" style="166" customWidth="1"/>
    <col min="2187" max="2187" width="12.5546875" style="166" bestFit="1" customWidth="1"/>
    <col min="2188" max="2190" width="12.109375" style="166" bestFit="1" customWidth="1"/>
    <col min="2191" max="2191" width="11.5546875" style="166" bestFit="1" customWidth="1"/>
    <col min="2192" max="2192" width="11.6640625" style="166" bestFit="1" customWidth="1"/>
    <col min="2193" max="2193" width="11.5546875" style="166" bestFit="1" customWidth="1"/>
    <col min="2194" max="2194" width="12.109375" style="166" bestFit="1" customWidth="1"/>
    <col min="2195" max="2195" width="13.5546875" style="166" customWidth="1"/>
    <col min="2196" max="2196" width="14.6640625" style="166" customWidth="1"/>
    <col min="2197" max="2427" width="9" style="166"/>
    <col min="2428" max="2428" width="23.44140625" style="166" customWidth="1"/>
    <col min="2429" max="2429" width="13.109375" style="166" bestFit="1" customWidth="1"/>
    <col min="2430" max="2430" width="13.109375" style="166" customWidth="1"/>
    <col min="2431" max="2431" width="12.5546875" style="166" bestFit="1" customWidth="1"/>
    <col min="2432" max="2432" width="12.5546875" style="166" customWidth="1"/>
    <col min="2433" max="2433" width="12.6640625" style="166" bestFit="1" customWidth="1"/>
    <col min="2434" max="2434" width="13.109375" style="166" bestFit="1" customWidth="1"/>
    <col min="2435" max="2435" width="14.109375" style="166" bestFit="1" customWidth="1"/>
    <col min="2436" max="2436" width="13.109375" style="166" bestFit="1" customWidth="1"/>
    <col min="2437" max="2437" width="11.5546875" style="166" customWidth="1"/>
    <col min="2438" max="2438" width="12.5546875" style="166" bestFit="1" customWidth="1"/>
    <col min="2439" max="2439" width="12.109375" style="166" bestFit="1" customWidth="1"/>
    <col min="2440" max="2440" width="12.5546875" style="166" bestFit="1" customWidth="1"/>
    <col min="2441" max="2441" width="13.33203125" style="166" customWidth="1"/>
    <col min="2442" max="2442" width="13.88671875" style="166" customWidth="1"/>
    <col min="2443" max="2443" width="12.5546875" style="166" bestFit="1" customWidth="1"/>
    <col min="2444" max="2446" width="12.109375" style="166" bestFit="1" customWidth="1"/>
    <col min="2447" max="2447" width="11.5546875" style="166" bestFit="1" customWidth="1"/>
    <col min="2448" max="2448" width="11.6640625" style="166" bestFit="1" customWidth="1"/>
    <col min="2449" max="2449" width="11.5546875" style="166" bestFit="1" customWidth="1"/>
    <col min="2450" max="2450" width="12.109375" style="166" bestFit="1" customWidth="1"/>
    <col min="2451" max="2451" width="13.5546875" style="166" customWidth="1"/>
    <col min="2452" max="2452" width="14.6640625" style="166" customWidth="1"/>
    <col min="2453" max="2683" width="9" style="166"/>
    <col min="2684" max="2684" width="23.44140625" style="166" customWidth="1"/>
    <col min="2685" max="2685" width="13.109375" style="166" bestFit="1" customWidth="1"/>
    <col min="2686" max="2686" width="13.109375" style="166" customWidth="1"/>
    <col min="2687" max="2687" width="12.5546875" style="166" bestFit="1" customWidth="1"/>
    <col min="2688" max="2688" width="12.5546875" style="166" customWidth="1"/>
    <col min="2689" max="2689" width="12.6640625" style="166" bestFit="1" customWidth="1"/>
    <col min="2690" max="2690" width="13.109375" style="166" bestFit="1" customWidth="1"/>
    <col min="2691" max="2691" width="14.109375" style="166" bestFit="1" customWidth="1"/>
    <col min="2692" max="2692" width="13.109375" style="166" bestFit="1" customWidth="1"/>
    <col min="2693" max="2693" width="11.5546875" style="166" customWidth="1"/>
    <col min="2694" max="2694" width="12.5546875" style="166" bestFit="1" customWidth="1"/>
    <col min="2695" max="2695" width="12.109375" style="166" bestFit="1" customWidth="1"/>
    <col min="2696" max="2696" width="12.5546875" style="166" bestFit="1" customWidth="1"/>
    <col min="2697" max="2697" width="13.33203125" style="166" customWidth="1"/>
    <col min="2698" max="2698" width="13.88671875" style="166" customWidth="1"/>
    <col min="2699" max="2699" width="12.5546875" style="166" bestFit="1" customWidth="1"/>
    <col min="2700" max="2702" width="12.109375" style="166" bestFit="1" customWidth="1"/>
    <col min="2703" max="2703" width="11.5546875" style="166" bestFit="1" customWidth="1"/>
    <col min="2704" max="2704" width="11.6640625" style="166" bestFit="1" customWidth="1"/>
    <col min="2705" max="2705" width="11.5546875" style="166" bestFit="1" customWidth="1"/>
    <col min="2706" max="2706" width="12.109375" style="166" bestFit="1" customWidth="1"/>
    <col min="2707" max="2707" width="13.5546875" style="166" customWidth="1"/>
    <col min="2708" max="2708" width="14.6640625" style="166" customWidth="1"/>
    <col min="2709" max="2939" width="9" style="166"/>
    <col min="2940" max="2940" width="23.44140625" style="166" customWidth="1"/>
    <col min="2941" max="2941" width="13.109375" style="166" bestFit="1" customWidth="1"/>
    <col min="2942" max="2942" width="13.109375" style="166" customWidth="1"/>
    <col min="2943" max="2943" width="12.5546875" style="166" bestFit="1" customWidth="1"/>
    <col min="2944" max="2944" width="12.5546875" style="166" customWidth="1"/>
    <col min="2945" max="2945" width="12.6640625" style="166" bestFit="1" customWidth="1"/>
    <col min="2946" max="2946" width="13.109375" style="166" bestFit="1" customWidth="1"/>
    <col min="2947" max="2947" width="14.109375" style="166" bestFit="1" customWidth="1"/>
    <col min="2948" max="2948" width="13.109375" style="166" bestFit="1" customWidth="1"/>
    <col min="2949" max="2949" width="11.5546875" style="166" customWidth="1"/>
    <col min="2950" max="2950" width="12.5546875" style="166" bestFit="1" customWidth="1"/>
    <col min="2951" max="2951" width="12.109375" style="166" bestFit="1" customWidth="1"/>
    <col min="2952" max="2952" width="12.5546875" style="166" bestFit="1" customWidth="1"/>
    <col min="2953" max="2953" width="13.33203125" style="166" customWidth="1"/>
    <col min="2954" max="2954" width="13.88671875" style="166" customWidth="1"/>
    <col min="2955" max="2955" width="12.5546875" style="166" bestFit="1" customWidth="1"/>
    <col min="2956" max="2958" width="12.109375" style="166" bestFit="1" customWidth="1"/>
    <col min="2959" max="2959" width="11.5546875" style="166" bestFit="1" customWidth="1"/>
    <col min="2960" max="2960" width="11.6640625" style="166" bestFit="1" customWidth="1"/>
    <col min="2961" max="2961" width="11.5546875" style="166" bestFit="1" customWidth="1"/>
    <col min="2962" max="2962" width="12.109375" style="166" bestFit="1" customWidth="1"/>
    <col min="2963" max="2963" width="13.5546875" style="166" customWidth="1"/>
    <col min="2964" max="2964" width="14.6640625" style="166" customWidth="1"/>
    <col min="2965" max="3195" width="9" style="166"/>
    <col min="3196" max="3196" width="23.44140625" style="166" customWidth="1"/>
    <col min="3197" max="3197" width="13.109375" style="166" bestFit="1" customWidth="1"/>
    <col min="3198" max="3198" width="13.109375" style="166" customWidth="1"/>
    <col min="3199" max="3199" width="12.5546875" style="166" bestFit="1" customWidth="1"/>
    <col min="3200" max="3200" width="12.5546875" style="166" customWidth="1"/>
    <col min="3201" max="3201" width="12.6640625" style="166" bestFit="1" customWidth="1"/>
    <col min="3202" max="3202" width="13.109375" style="166" bestFit="1" customWidth="1"/>
    <col min="3203" max="3203" width="14.109375" style="166" bestFit="1" customWidth="1"/>
    <col min="3204" max="3204" width="13.109375" style="166" bestFit="1" customWidth="1"/>
    <col min="3205" max="3205" width="11.5546875" style="166" customWidth="1"/>
    <col min="3206" max="3206" width="12.5546875" style="166" bestFit="1" customWidth="1"/>
    <col min="3207" max="3207" width="12.109375" style="166" bestFit="1" customWidth="1"/>
    <col min="3208" max="3208" width="12.5546875" style="166" bestFit="1" customWidth="1"/>
    <col min="3209" max="3209" width="13.33203125" style="166" customWidth="1"/>
    <col min="3210" max="3210" width="13.88671875" style="166" customWidth="1"/>
    <col min="3211" max="3211" width="12.5546875" style="166" bestFit="1" customWidth="1"/>
    <col min="3212" max="3214" width="12.109375" style="166" bestFit="1" customWidth="1"/>
    <col min="3215" max="3215" width="11.5546875" style="166" bestFit="1" customWidth="1"/>
    <col min="3216" max="3216" width="11.6640625" style="166" bestFit="1" customWidth="1"/>
    <col min="3217" max="3217" width="11.5546875" style="166" bestFit="1" customWidth="1"/>
    <col min="3218" max="3218" width="12.109375" style="166" bestFit="1" customWidth="1"/>
    <col min="3219" max="3219" width="13.5546875" style="166" customWidth="1"/>
    <col min="3220" max="3220" width="14.6640625" style="166" customWidth="1"/>
    <col min="3221" max="3451" width="9" style="166"/>
    <col min="3452" max="3452" width="23.44140625" style="166" customWidth="1"/>
    <col min="3453" max="3453" width="13.109375" style="166" bestFit="1" customWidth="1"/>
    <col min="3454" max="3454" width="13.109375" style="166" customWidth="1"/>
    <col min="3455" max="3455" width="12.5546875" style="166" bestFit="1" customWidth="1"/>
    <col min="3456" max="3456" width="12.5546875" style="166" customWidth="1"/>
    <col min="3457" max="3457" width="12.6640625" style="166" bestFit="1" customWidth="1"/>
    <col min="3458" max="3458" width="13.109375" style="166" bestFit="1" customWidth="1"/>
    <col min="3459" max="3459" width="14.109375" style="166" bestFit="1" customWidth="1"/>
    <col min="3460" max="3460" width="13.109375" style="166" bestFit="1" customWidth="1"/>
    <col min="3461" max="3461" width="11.5546875" style="166" customWidth="1"/>
    <col min="3462" max="3462" width="12.5546875" style="166" bestFit="1" customWidth="1"/>
    <col min="3463" max="3463" width="12.109375" style="166" bestFit="1" customWidth="1"/>
    <col min="3464" max="3464" width="12.5546875" style="166" bestFit="1" customWidth="1"/>
    <col min="3465" max="3465" width="13.33203125" style="166" customWidth="1"/>
    <col min="3466" max="3466" width="13.88671875" style="166" customWidth="1"/>
    <col min="3467" max="3467" width="12.5546875" style="166" bestFit="1" customWidth="1"/>
    <col min="3468" max="3470" width="12.109375" style="166" bestFit="1" customWidth="1"/>
    <col min="3471" max="3471" width="11.5546875" style="166" bestFit="1" customWidth="1"/>
    <col min="3472" max="3472" width="11.6640625" style="166" bestFit="1" customWidth="1"/>
    <col min="3473" max="3473" width="11.5546875" style="166" bestFit="1" customWidth="1"/>
    <col min="3474" max="3474" width="12.109375" style="166" bestFit="1" customWidth="1"/>
    <col min="3475" max="3475" width="13.5546875" style="166" customWidth="1"/>
    <col min="3476" max="3476" width="14.6640625" style="166" customWidth="1"/>
    <col min="3477" max="3707" width="9" style="166"/>
    <col min="3708" max="3708" width="23.44140625" style="166" customWidth="1"/>
    <col min="3709" max="3709" width="13.109375" style="166" bestFit="1" customWidth="1"/>
    <col min="3710" max="3710" width="13.109375" style="166" customWidth="1"/>
    <col min="3711" max="3711" width="12.5546875" style="166" bestFit="1" customWidth="1"/>
    <col min="3712" max="3712" width="12.5546875" style="166" customWidth="1"/>
    <col min="3713" max="3713" width="12.6640625" style="166" bestFit="1" customWidth="1"/>
    <col min="3714" max="3714" width="13.109375" style="166" bestFit="1" customWidth="1"/>
    <col min="3715" max="3715" width="14.109375" style="166" bestFit="1" customWidth="1"/>
    <col min="3716" max="3716" width="13.109375" style="166" bestFit="1" customWidth="1"/>
    <col min="3717" max="3717" width="11.5546875" style="166" customWidth="1"/>
    <col min="3718" max="3718" width="12.5546875" style="166" bestFit="1" customWidth="1"/>
    <col min="3719" max="3719" width="12.109375" style="166" bestFit="1" customWidth="1"/>
    <col min="3720" max="3720" width="12.5546875" style="166" bestFit="1" customWidth="1"/>
    <col min="3721" max="3721" width="13.33203125" style="166" customWidth="1"/>
    <col min="3722" max="3722" width="13.88671875" style="166" customWidth="1"/>
    <col min="3723" max="3723" width="12.5546875" style="166" bestFit="1" customWidth="1"/>
    <col min="3724" max="3726" width="12.109375" style="166" bestFit="1" customWidth="1"/>
    <col min="3727" max="3727" width="11.5546875" style="166" bestFit="1" customWidth="1"/>
    <col min="3728" max="3728" width="11.6640625" style="166" bestFit="1" customWidth="1"/>
    <col min="3729" max="3729" width="11.5546875" style="166" bestFit="1" customWidth="1"/>
    <col min="3730" max="3730" width="12.109375" style="166" bestFit="1" customWidth="1"/>
    <col min="3731" max="3731" width="13.5546875" style="166" customWidth="1"/>
    <col min="3732" max="3732" width="14.6640625" style="166" customWidth="1"/>
    <col min="3733" max="3963" width="9" style="166"/>
    <col min="3964" max="3964" width="23.44140625" style="166" customWidth="1"/>
    <col min="3965" max="3965" width="13.109375" style="166" bestFit="1" customWidth="1"/>
    <col min="3966" max="3966" width="13.109375" style="166" customWidth="1"/>
    <col min="3967" max="3967" width="12.5546875" style="166" bestFit="1" customWidth="1"/>
    <col min="3968" max="3968" width="12.5546875" style="166" customWidth="1"/>
    <col min="3969" max="3969" width="12.6640625" style="166" bestFit="1" customWidth="1"/>
    <col min="3970" max="3970" width="13.109375" style="166" bestFit="1" customWidth="1"/>
    <col min="3971" max="3971" width="14.109375" style="166" bestFit="1" customWidth="1"/>
    <col min="3972" max="3972" width="13.109375" style="166" bestFit="1" customWidth="1"/>
    <col min="3973" max="3973" width="11.5546875" style="166" customWidth="1"/>
    <col min="3974" max="3974" width="12.5546875" style="166" bestFit="1" customWidth="1"/>
    <col min="3975" max="3975" width="12.109375" style="166" bestFit="1" customWidth="1"/>
    <col min="3976" max="3976" width="12.5546875" style="166" bestFit="1" customWidth="1"/>
    <col min="3977" max="3977" width="13.33203125" style="166" customWidth="1"/>
    <col min="3978" max="3978" width="13.88671875" style="166" customWidth="1"/>
    <col min="3979" max="3979" width="12.5546875" style="166" bestFit="1" customWidth="1"/>
    <col min="3980" max="3982" width="12.109375" style="166" bestFit="1" customWidth="1"/>
    <col min="3983" max="3983" width="11.5546875" style="166" bestFit="1" customWidth="1"/>
    <col min="3984" max="3984" width="11.6640625" style="166" bestFit="1" customWidth="1"/>
    <col min="3985" max="3985" width="11.5546875" style="166" bestFit="1" customWidth="1"/>
    <col min="3986" max="3986" width="12.109375" style="166" bestFit="1" customWidth="1"/>
    <col min="3987" max="3987" width="13.5546875" style="166" customWidth="1"/>
    <col min="3988" max="3988" width="14.6640625" style="166" customWidth="1"/>
    <col min="3989" max="4219" width="9" style="166"/>
    <col min="4220" max="4220" width="23.44140625" style="166" customWidth="1"/>
    <col min="4221" max="4221" width="13.109375" style="166" bestFit="1" customWidth="1"/>
    <col min="4222" max="4222" width="13.109375" style="166" customWidth="1"/>
    <col min="4223" max="4223" width="12.5546875" style="166" bestFit="1" customWidth="1"/>
    <col min="4224" max="4224" width="12.5546875" style="166" customWidth="1"/>
    <col min="4225" max="4225" width="12.6640625" style="166" bestFit="1" customWidth="1"/>
    <col min="4226" max="4226" width="13.109375" style="166" bestFit="1" customWidth="1"/>
    <col min="4227" max="4227" width="14.109375" style="166" bestFit="1" customWidth="1"/>
    <col min="4228" max="4228" width="13.109375" style="166" bestFit="1" customWidth="1"/>
    <col min="4229" max="4229" width="11.5546875" style="166" customWidth="1"/>
    <col min="4230" max="4230" width="12.5546875" style="166" bestFit="1" customWidth="1"/>
    <col min="4231" max="4231" width="12.109375" style="166" bestFit="1" customWidth="1"/>
    <col min="4232" max="4232" width="12.5546875" style="166" bestFit="1" customWidth="1"/>
    <col min="4233" max="4233" width="13.33203125" style="166" customWidth="1"/>
    <col min="4234" max="4234" width="13.88671875" style="166" customWidth="1"/>
    <col min="4235" max="4235" width="12.5546875" style="166" bestFit="1" customWidth="1"/>
    <col min="4236" max="4238" width="12.109375" style="166" bestFit="1" customWidth="1"/>
    <col min="4239" max="4239" width="11.5546875" style="166" bestFit="1" customWidth="1"/>
    <col min="4240" max="4240" width="11.6640625" style="166" bestFit="1" customWidth="1"/>
    <col min="4241" max="4241" width="11.5546875" style="166" bestFit="1" customWidth="1"/>
    <col min="4242" max="4242" width="12.109375" style="166" bestFit="1" customWidth="1"/>
    <col min="4243" max="4243" width="13.5546875" style="166" customWidth="1"/>
    <col min="4244" max="4244" width="14.6640625" style="166" customWidth="1"/>
    <col min="4245" max="4475" width="9" style="166"/>
    <col min="4476" max="4476" width="23.44140625" style="166" customWidth="1"/>
    <col min="4477" max="4477" width="13.109375" style="166" bestFit="1" customWidth="1"/>
    <col min="4478" max="4478" width="13.109375" style="166" customWidth="1"/>
    <col min="4479" max="4479" width="12.5546875" style="166" bestFit="1" customWidth="1"/>
    <col min="4480" max="4480" width="12.5546875" style="166" customWidth="1"/>
    <col min="4481" max="4481" width="12.6640625" style="166" bestFit="1" customWidth="1"/>
    <col min="4482" max="4482" width="13.109375" style="166" bestFit="1" customWidth="1"/>
    <col min="4483" max="4483" width="14.109375" style="166" bestFit="1" customWidth="1"/>
    <col min="4484" max="4484" width="13.109375" style="166" bestFit="1" customWidth="1"/>
    <col min="4485" max="4485" width="11.5546875" style="166" customWidth="1"/>
    <col min="4486" max="4486" width="12.5546875" style="166" bestFit="1" customWidth="1"/>
    <col min="4487" max="4487" width="12.109375" style="166" bestFit="1" customWidth="1"/>
    <col min="4488" max="4488" width="12.5546875" style="166" bestFit="1" customWidth="1"/>
    <col min="4489" max="4489" width="13.33203125" style="166" customWidth="1"/>
    <col min="4490" max="4490" width="13.88671875" style="166" customWidth="1"/>
    <col min="4491" max="4491" width="12.5546875" style="166" bestFit="1" customWidth="1"/>
    <col min="4492" max="4494" width="12.109375" style="166" bestFit="1" customWidth="1"/>
    <col min="4495" max="4495" width="11.5546875" style="166" bestFit="1" customWidth="1"/>
    <col min="4496" max="4496" width="11.6640625" style="166" bestFit="1" customWidth="1"/>
    <col min="4497" max="4497" width="11.5546875" style="166" bestFit="1" customWidth="1"/>
    <col min="4498" max="4498" width="12.109375" style="166" bestFit="1" customWidth="1"/>
    <col min="4499" max="4499" width="13.5546875" style="166" customWidth="1"/>
    <col min="4500" max="4500" width="14.6640625" style="166" customWidth="1"/>
    <col min="4501" max="4731" width="9" style="166"/>
    <col min="4732" max="4732" width="23.44140625" style="166" customWidth="1"/>
    <col min="4733" max="4733" width="13.109375" style="166" bestFit="1" customWidth="1"/>
    <col min="4734" max="4734" width="13.109375" style="166" customWidth="1"/>
    <col min="4735" max="4735" width="12.5546875" style="166" bestFit="1" customWidth="1"/>
    <col min="4736" max="4736" width="12.5546875" style="166" customWidth="1"/>
    <col min="4737" max="4737" width="12.6640625" style="166" bestFit="1" customWidth="1"/>
    <col min="4738" max="4738" width="13.109375" style="166" bestFit="1" customWidth="1"/>
    <col min="4739" max="4739" width="14.109375" style="166" bestFit="1" customWidth="1"/>
    <col min="4740" max="4740" width="13.109375" style="166" bestFit="1" customWidth="1"/>
    <col min="4741" max="4741" width="11.5546875" style="166" customWidth="1"/>
    <col min="4742" max="4742" width="12.5546875" style="166" bestFit="1" customWidth="1"/>
    <col min="4743" max="4743" width="12.109375" style="166" bestFit="1" customWidth="1"/>
    <col min="4744" max="4744" width="12.5546875" style="166" bestFit="1" customWidth="1"/>
    <col min="4745" max="4745" width="13.33203125" style="166" customWidth="1"/>
    <col min="4746" max="4746" width="13.88671875" style="166" customWidth="1"/>
    <col min="4747" max="4747" width="12.5546875" style="166" bestFit="1" customWidth="1"/>
    <col min="4748" max="4750" width="12.109375" style="166" bestFit="1" customWidth="1"/>
    <col min="4751" max="4751" width="11.5546875" style="166" bestFit="1" customWidth="1"/>
    <col min="4752" max="4752" width="11.6640625" style="166" bestFit="1" customWidth="1"/>
    <col min="4753" max="4753" width="11.5546875" style="166" bestFit="1" customWidth="1"/>
    <col min="4754" max="4754" width="12.109375" style="166" bestFit="1" customWidth="1"/>
    <col min="4755" max="4755" width="13.5546875" style="166" customWidth="1"/>
    <col min="4756" max="4756" width="14.6640625" style="166" customWidth="1"/>
    <col min="4757" max="4987" width="9" style="166"/>
    <col min="4988" max="4988" width="23.44140625" style="166" customWidth="1"/>
    <col min="4989" max="4989" width="13.109375" style="166" bestFit="1" customWidth="1"/>
    <col min="4990" max="4990" width="13.109375" style="166" customWidth="1"/>
    <col min="4991" max="4991" width="12.5546875" style="166" bestFit="1" customWidth="1"/>
    <col min="4992" max="4992" width="12.5546875" style="166" customWidth="1"/>
    <col min="4993" max="4993" width="12.6640625" style="166" bestFit="1" customWidth="1"/>
    <col min="4994" max="4994" width="13.109375" style="166" bestFit="1" customWidth="1"/>
    <col min="4995" max="4995" width="14.109375" style="166" bestFit="1" customWidth="1"/>
    <col min="4996" max="4996" width="13.109375" style="166" bestFit="1" customWidth="1"/>
    <col min="4997" max="4997" width="11.5546875" style="166" customWidth="1"/>
    <col min="4998" max="4998" width="12.5546875" style="166" bestFit="1" customWidth="1"/>
    <col min="4999" max="4999" width="12.109375" style="166" bestFit="1" customWidth="1"/>
    <col min="5000" max="5000" width="12.5546875" style="166" bestFit="1" customWidth="1"/>
    <col min="5001" max="5001" width="13.33203125" style="166" customWidth="1"/>
    <col min="5002" max="5002" width="13.88671875" style="166" customWidth="1"/>
    <col min="5003" max="5003" width="12.5546875" style="166" bestFit="1" customWidth="1"/>
    <col min="5004" max="5006" width="12.109375" style="166" bestFit="1" customWidth="1"/>
    <col min="5007" max="5007" width="11.5546875" style="166" bestFit="1" customWidth="1"/>
    <col min="5008" max="5008" width="11.6640625" style="166" bestFit="1" customWidth="1"/>
    <col min="5009" max="5009" width="11.5546875" style="166" bestFit="1" customWidth="1"/>
    <col min="5010" max="5010" width="12.109375" style="166" bestFit="1" customWidth="1"/>
    <col min="5011" max="5011" width="13.5546875" style="166" customWidth="1"/>
    <col min="5012" max="5012" width="14.6640625" style="166" customWidth="1"/>
    <col min="5013" max="5243" width="9" style="166"/>
    <col min="5244" max="5244" width="23.44140625" style="166" customWidth="1"/>
    <col min="5245" max="5245" width="13.109375" style="166" bestFit="1" customWidth="1"/>
    <col min="5246" max="5246" width="13.109375" style="166" customWidth="1"/>
    <col min="5247" max="5247" width="12.5546875" style="166" bestFit="1" customWidth="1"/>
    <col min="5248" max="5248" width="12.5546875" style="166" customWidth="1"/>
    <col min="5249" max="5249" width="12.6640625" style="166" bestFit="1" customWidth="1"/>
    <col min="5250" max="5250" width="13.109375" style="166" bestFit="1" customWidth="1"/>
    <col min="5251" max="5251" width="14.109375" style="166" bestFit="1" customWidth="1"/>
    <col min="5252" max="5252" width="13.109375" style="166" bestFit="1" customWidth="1"/>
    <col min="5253" max="5253" width="11.5546875" style="166" customWidth="1"/>
    <col min="5254" max="5254" width="12.5546875" style="166" bestFit="1" customWidth="1"/>
    <col min="5255" max="5255" width="12.109375" style="166" bestFit="1" customWidth="1"/>
    <col min="5256" max="5256" width="12.5546875" style="166" bestFit="1" customWidth="1"/>
    <col min="5257" max="5257" width="13.33203125" style="166" customWidth="1"/>
    <col min="5258" max="5258" width="13.88671875" style="166" customWidth="1"/>
    <col min="5259" max="5259" width="12.5546875" style="166" bestFit="1" customWidth="1"/>
    <col min="5260" max="5262" width="12.109375" style="166" bestFit="1" customWidth="1"/>
    <col min="5263" max="5263" width="11.5546875" style="166" bestFit="1" customWidth="1"/>
    <col min="5264" max="5264" width="11.6640625" style="166" bestFit="1" customWidth="1"/>
    <col min="5265" max="5265" width="11.5546875" style="166" bestFit="1" customWidth="1"/>
    <col min="5266" max="5266" width="12.109375" style="166" bestFit="1" customWidth="1"/>
    <col min="5267" max="5267" width="13.5546875" style="166" customWidth="1"/>
    <col min="5268" max="5268" width="14.6640625" style="166" customWidth="1"/>
    <col min="5269" max="5499" width="9" style="166"/>
    <col min="5500" max="5500" width="23.44140625" style="166" customWidth="1"/>
    <col min="5501" max="5501" width="13.109375" style="166" bestFit="1" customWidth="1"/>
    <col min="5502" max="5502" width="13.109375" style="166" customWidth="1"/>
    <col min="5503" max="5503" width="12.5546875" style="166" bestFit="1" customWidth="1"/>
    <col min="5504" max="5504" width="12.5546875" style="166" customWidth="1"/>
    <col min="5505" max="5505" width="12.6640625" style="166" bestFit="1" customWidth="1"/>
    <col min="5506" max="5506" width="13.109375" style="166" bestFit="1" customWidth="1"/>
    <col min="5507" max="5507" width="14.109375" style="166" bestFit="1" customWidth="1"/>
    <col min="5508" max="5508" width="13.109375" style="166" bestFit="1" customWidth="1"/>
    <col min="5509" max="5509" width="11.5546875" style="166" customWidth="1"/>
    <col min="5510" max="5510" width="12.5546875" style="166" bestFit="1" customWidth="1"/>
    <col min="5511" max="5511" width="12.109375" style="166" bestFit="1" customWidth="1"/>
    <col min="5512" max="5512" width="12.5546875" style="166" bestFit="1" customWidth="1"/>
    <col min="5513" max="5513" width="13.33203125" style="166" customWidth="1"/>
    <col min="5514" max="5514" width="13.88671875" style="166" customWidth="1"/>
    <col min="5515" max="5515" width="12.5546875" style="166" bestFit="1" customWidth="1"/>
    <col min="5516" max="5518" width="12.109375" style="166" bestFit="1" customWidth="1"/>
    <col min="5519" max="5519" width="11.5546875" style="166" bestFit="1" customWidth="1"/>
    <col min="5520" max="5520" width="11.6640625" style="166" bestFit="1" customWidth="1"/>
    <col min="5521" max="5521" width="11.5546875" style="166" bestFit="1" customWidth="1"/>
    <col min="5522" max="5522" width="12.109375" style="166" bestFit="1" customWidth="1"/>
    <col min="5523" max="5523" width="13.5546875" style="166" customWidth="1"/>
    <col min="5524" max="5524" width="14.6640625" style="166" customWidth="1"/>
    <col min="5525" max="5755" width="9" style="166"/>
    <col min="5756" max="5756" width="23.44140625" style="166" customWidth="1"/>
    <col min="5757" max="5757" width="13.109375" style="166" bestFit="1" customWidth="1"/>
    <col min="5758" max="5758" width="13.109375" style="166" customWidth="1"/>
    <col min="5759" max="5759" width="12.5546875" style="166" bestFit="1" customWidth="1"/>
    <col min="5760" max="5760" width="12.5546875" style="166" customWidth="1"/>
    <col min="5761" max="5761" width="12.6640625" style="166" bestFit="1" customWidth="1"/>
    <col min="5762" max="5762" width="13.109375" style="166" bestFit="1" customWidth="1"/>
    <col min="5763" max="5763" width="14.109375" style="166" bestFit="1" customWidth="1"/>
    <col min="5764" max="5764" width="13.109375" style="166" bestFit="1" customWidth="1"/>
    <col min="5765" max="5765" width="11.5546875" style="166" customWidth="1"/>
    <col min="5766" max="5766" width="12.5546875" style="166" bestFit="1" customWidth="1"/>
    <col min="5767" max="5767" width="12.109375" style="166" bestFit="1" customWidth="1"/>
    <col min="5768" max="5768" width="12.5546875" style="166" bestFit="1" customWidth="1"/>
    <col min="5769" max="5769" width="13.33203125" style="166" customWidth="1"/>
    <col min="5770" max="5770" width="13.88671875" style="166" customWidth="1"/>
    <col min="5771" max="5771" width="12.5546875" style="166" bestFit="1" customWidth="1"/>
    <col min="5772" max="5774" width="12.109375" style="166" bestFit="1" customWidth="1"/>
    <col min="5775" max="5775" width="11.5546875" style="166" bestFit="1" customWidth="1"/>
    <col min="5776" max="5776" width="11.6640625" style="166" bestFit="1" customWidth="1"/>
    <col min="5777" max="5777" width="11.5546875" style="166" bestFit="1" customWidth="1"/>
    <col min="5778" max="5778" width="12.109375" style="166" bestFit="1" customWidth="1"/>
    <col min="5779" max="5779" width="13.5546875" style="166" customWidth="1"/>
    <col min="5780" max="5780" width="14.6640625" style="166" customWidth="1"/>
    <col min="5781" max="6011" width="9" style="166"/>
    <col min="6012" max="6012" width="23.44140625" style="166" customWidth="1"/>
    <col min="6013" max="6013" width="13.109375" style="166" bestFit="1" customWidth="1"/>
    <col min="6014" max="6014" width="13.109375" style="166" customWidth="1"/>
    <col min="6015" max="6015" width="12.5546875" style="166" bestFit="1" customWidth="1"/>
    <col min="6016" max="6016" width="12.5546875" style="166" customWidth="1"/>
    <col min="6017" max="6017" width="12.6640625" style="166" bestFit="1" customWidth="1"/>
    <col min="6018" max="6018" width="13.109375" style="166" bestFit="1" customWidth="1"/>
    <col min="6019" max="6019" width="14.109375" style="166" bestFit="1" customWidth="1"/>
    <col min="6020" max="6020" width="13.109375" style="166" bestFit="1" customWidth="1"/>
    <col min="6021" max="6021" width="11.5546875" style="166" customWidth="1"/>
    <col min="6022" max="6022" width="12.5546875" style="166" bestFit="1" customWidth="1"/>
    <col min="6023" max="6023" width="12.109375" style="166" bestFit="1" customWidth="1"/>
    <col min="6024" max="6024" width="12.5546875" style="166" bestFit="1" customWidth="1"/>
    <col min="6025" max="6025" width="13.33203125" style="166" customWidth="1"/>
    <col min="6026" max="6026" width="13.88671875" style="166" customWidth="1"/>
    <col min="6027" max="6027" width="12.5546875" style="166" bestFit="1" customWidth="1"/>
    <col min="6028" max="6030" width="12.109375" style="166" bestFit="1" customWidth="1"/>
    <col min="6031" max="6031" width="11.5546875" style="166" bestFit="1" customWidth="1"/>
    <col min="6032" max="6032" width="11.6640625" style="166" bestFit="1" customWidth="1"/>
    <col min="6033" max="6033" width="11.5546875" style="166" bestFit="1" customWidth="1"/>
    <col min="6034" max="6034" width="12.109375" style="166" bestFit="1" customWidth="1"/>
    <col min="6035" max="6035" width="13.5546875" style="166" customWidth="1"/>
    <col min="6036" max="6036" width="14.6640625" style="166" customWidth="1"/>
    <col min="6037" max="6267" width="9" style="166"/>
    <col min="6268" max="6268" width="23.44140625" style="166" customWidth="1"/>
    <col min="6269" max="6269" width="13.109375" style="166" bestFit="1" customWidth="1"/>
    <col min="6270" max="6270" width="13.109375" style="166" customWidth="1"/>
    <col min="6271" max="6271" width="12.5546875" style="166" bestFit="1" customWidth="1"/>
    <col min="6272" max="6272" width="12.5546875" style="166" customWidth="1"/>
    <col min="6273" max="6273" width="12.6640625" style="166" bestFit="1" customWidth="1"/>
    <col min="6274" max="6274" width="13.109375" style="166" bestFit="1" customWidth="1"/>
    <col min="6275" max="6275" width="14.109375" style="166" bestFit="1" customWidth="1"/>
    <col min="6276" max="6276" width="13.109375" style="166" bestFit="1" customWidth="1"/>
    <col min="6277" max="6277" width="11.5546875" style="166" customWidth="1"/>
    <col min="6278" max="6278" width="12.5546875" style="166" bestFit="1" customWidth="1"/>
    <col min="6279" max="6279" width="12.109375" style="166" bestFit="1" customWidth="1"/>
    <col min="6280" max="6280" width="12.5546875" style="166" bestFit="1" customWidth="1"/>
    <col min="6281" max="6281" width="13.33203125" style="166" customWidth="1"/>
    <col min="6282" max="6282" width="13.88671875" style="166" customWidth="1"/>
    <col min="6283" max="6283" width="12.5546875" style="166" bestFit="1" customWidth="1"/>
    <col min="6284" max="6286" width="12.109375" style="166" bestFit="1" customWidth="1"/>
    <col min="6287" max="6287" width="11.5546875" style="166" bestFit="1" customWidth="1"/>
    <col min="6288" max="6288" width="11.6640625" style="166" bestFit="1" customWidth="1"/>
    <col min="6289" max="6289" width="11.5546875" style="166" bestFit="1" customWidth="1"/>
    <col min="6290" max="6290" width="12.109375" style="166" bestFit="1" customWidth="1"/>
    <col min="6291" max="6291" width="13.5546875" style="166" customWidth="1"/>
    <col min="6292" max="6292" width="14.6640625" style="166" customWidth="1"/>
    <col min="6293" max="6523" width="9" style="166"/>
    <col min="6524" max="6524" width="23.44140625" style="166" customWidth="1"/>
    <col min="6525" max="6525" width="13.109375" style="166" bestFit="1" customWidth="1"/>
    <col min="6526" max="6526" width="13.109375" style="166" customWidth="1"/>
    <col min="6527" max="6527" width="12.5546875" style="166" bestFit="1" customWidth="1"/>
    <col min="6528" max="6528" width="12.5546875" style="166" customWidth="1"/>
    <col min="6529" max="6529" width="12.6640625" style="166" bestFit="1" customWidth="1"/>
    <col min="6530" max="6530" width="13.109375" style="166" bestFit="1" customWidth="1"/>
    <col min="6531" max="6531" width="14.109375" style="166" bestFit="1" customWidth="1"/>
    <col min="6532" max="6532" width="13.109375" style="166" bestFit="1" customWidth="1"/>
    <col min="6533" max="6533" width="11.5546875" style="166" customWidth="1"/>
    <col min="6534" max="6534" width="12.5546875" style="166" bestFit="1" customWidth="1"/>
    <col min="6535" max="6535" width="12.109375" style="166" bestFit="1" customWidth="1"/>
    <col min="6536" max="6536" width="12.5546875" style="166" bestFit="1" customWidth="1"/>
    <col min="6537" max="6537" width="13.33203125" style="166" customWidth="1"/>
    <col min="6538" max="6538" width="13.88671875" style="166" customWidth="1"/>
    <col min="6539" max="6539" width="12.5546875" style="166" bestFit="1" customWidth="1"/>
    <col min="6540" max="6542" width="12.109375" style="166" bestFit="1" customWidth="1"/>
    <col min="6543" max="6543" width="11.5546875" style="166" bestFit="1" customWidth="1"/>
    <col min="6544" max="6544" width="11.6640625" style="166" bestFit="1" customWidth="1"/>
    <col min="6545" max="6545" width="11.5546875" style="166" bestFit="1" customWidth="1"/>
    <col min="6546" max="6546" width="12.109375" style="166" bestFit="1" customWidth="1"/>
    <col min="6547" max="6547" width="13.5546875" style="166" customWidth="1"/>
    <col min="6548" max="6548" width="14.6640625" style="166" customWidth="1"/>
    <col min="6549" max="6779" width="9" style="166"/>
    <col min="6780" max="6780" width="23.44140625" style="166" customWidth="1"/>
    <col min="6781" max="6781" width="13.109375" style="166" bestFit="1" customWidth="1"/>
    <col min="6782" max="6782" width="13.109375" style="166" customWidth="1"/>
    <col min="6783" max="6783" width="12.5546875" style="166" bestFit="1" customWidth="1"/>
    <col min="6784" max="6784" width="12.5546875" style="166" customWidth="1"/>
    <col min="6785" max="6785" width="12.6640625" style="166" bestFit="1" customWidth="1"/>
    <col min="6786" max="6786" width="13.109375" style="166" bestFit="1" customWidth="1"/>
    <col min="6787" max="6787" width="14.109375" style="166" bestFit="1" customWidth="1"/>
    <col min="6788" max="6788" width="13.109375" style="166" bestFit="1" customWidth="1"/>
    <col min="6789" max="6789" width="11.5546875" style="166" customWidth="1"/>
    <col min="6790" max="6790" width="12.5546875" style="166" bestFit="1" customWidth="1"/>
    <col min="6791" max="6791" width="12.109375" style="166" bestFit="1" customWidth="1"/>
    <col min="6792" max="6792" width="12.5546875" style="166" bestFit="1" customWidth="1"/>
    <col min="6793" max="6793" width="13.33203125" style="166" customWidth="1"/>
    <col min="6794" max="6794" width="13.88671875" style="166" customWidth="1"/>
    <col min="6795" max="6795" width="12.5546875" style="166" bestFit="1" customWidth="1"/>
    <col min="6796" max="6798" width="12.109375" style="166" bestFit="1" customWidth="1"/>
    <col min="6799" max="6799" width="11.5546875" style="166" bestFit="1" customWidth="1"/>
    <col min="6800" max="6800" width="11.6640625" style="166" bestFit="1" customWidth="1"/>
    <col min="6801" max="6801" width="11.5546875" style="166" bestFit="1" customWidth="1"/>
    <col min="6802" max="6802" width="12.109375" style="166" bestFit="1" customWidth="1"/>
    <col min="6803" max="6803" width="13.5546875" style="166" customWidth="1"/>
    <col min="6804" max="6804" width="14.6640625" style="166" customWidth="1"/>
    <col min="6805" max="7035" width="9" style="166"/>
    <col min="7036" max="7036" width="23.44140625" style="166" customWidth="1"/>
    <col min="7037" max="7037" width="13.109375" style="166" bestFit="1" customWidth="1"/>
    <col min="7038" max="7038" width="13.109375" style="166" customWidth="1"/>
    <col min="7039" max="7039" width="12.5546875" style="166" bestFit="1" customWidth="1"/>
    <col min="7040" max="7040" width="12.5546875" style="166" customWidth="1"/>
    <col min="7041" max="7041" width="12.6640625" style="166" bestFit="1" customWidth="1"/>
    <col min="7042" max="7042" width="13.109375" style="166" bestFit="1" customWidth="1"/>
    <col min="7043" max="7043" width="14.109375" style="166" bestFit="1" customWidth="1"/>
    <col min="7044" max="7044" width="13.109375" style="166" bestFit="1" customWidth="1"/>
    <col min="7045" max="7045" width="11.5546875" style="166" customWidth="1"/>
    <col min="7046" max="7046" width="12.5546875" style="166" bestFit="1" customWidth="1"/>
    <col min="7047" max="7047" width="12.109375" style="166" bestFit="1" customWidth="1"/>
    <col min="7048" max="7048" width="12.5546875" style="166" bestFit="1" customWidth="1"/>
    <col min="7049" max="7049" width="13.33203125" style="166" customWidth="1"/>
    <col min="7050" max="7050" width="13.88671875" style="166" customWidth="1"/>
    <col min="7051" max="7051" width="12.5546875" style="166" bestFit="1" customWidth="1"/>
    <col min="7052" max="7054" width="12.109375" style="166" bestFit="1" customWidth="1"/>
    <col min="7055" max="7055" width="11.5546875" style="166" bestFit="1" customWidth="1"/>
    <col min="7056" max="7056" width="11.6640625" style="166" bestFit="1" customWidth="1"/>
    <col min="7057" max="7057" width="11.5546875" style="166" bestFit="1" customWidth="1"/>
    <col min="7058" max="7058" width="12.109375" style="166" bestFit="1" customWidth="1"/>
    <col min="7059" max="7059" width="13.5546875" style="166" customWidth="1"/>
    <col min="7060" max="7060" width="14.6640625" style="166" customWidth="1"/>
    <col min="7061" max="7291" width="9" style="166"/>
    <col min="7292" max="7292" width="23.44140625" style="166" customWidth="1"/>
    <col min="7293" max="7293" width="13.109375" style="166" bestFit="1" customWidth="1"/>
    <col min="7294" max="7294" width="13.109375" style="166" customWidth="1"/>
    <col min="7295" max="7295" width="12.5546875" style="166" bestFit="1" customWidth="1"/>
    <col min="7296" max="7296" width="12.5546875" style="166" customWidth="1"/>
    <col min="7297" max="7297" width="12.6640625" style="166" bestFit="1" customWidth="1"/>
    <col min="7298" max="7298" width="13.109375" style="166" bestFit="1" customWidth="1"/>
    <col min="7299" max="7299" width="14.109375" style="166" bestFit="1" customWidth="1"/>
    <col min="7300" max="7300" width="13.109375" style="166" bestFit="1" customWidth="1"/>
    <col min="7301" max="7301" width="11.5546875" style="166" customWidth="1"/>
    <col min="7302" max="7302" width="12.5546875" style="166" bestFit="1" customWidth="1"/>
    <col min="7303" max="7303" width="12.109375" style="166" bestFit="1" customWidth="1"/>
    <col min="7304" max="7304" width="12.5546875" style="166" bestFit="1" customWidth="1"/>
    <col min="7305" max="7305" width="13.33203125" style="166" customWidth="1"/>
    <col min="7306" max="7306" width="13.88671875" style="166" customWidth="1"/>
    <col min="7307" max="7307" width="12.5546875" style="166" bestFit="1" customWidth="1"/>
    <col min="7308" max="7310" width="12.109375" style="166" bestFit="1" customWidth="1"/>
    <col min="7311" max="7311" width="11.5546875" style="166" bestFit="1" customWidth="1"/>
    <col min="7312" max="7312" width="11.6640625" style="166" bestFit="1" customWidth="1"/>
    <col min="7313" max="7313" width="11.5546875" style="166" bestFit="1" customWidth="1"/>
    <col min="7314" max="7314" width="12.109375" style="166" bestFit="1" customWidth="1"/>
    <col min="7315" max="7315" width="13.5546875" style="166" customWidth="1"/>
    <col min="7316" max="7316" width="14.6640625" style="166" customWidth="1"/>
    <col min="7317" max="7547" width="9" style="166"/>
    <col min="7548" max="7548" width="23.44140625" style="166" customWidth="1"/>
    <col min="7549" max="7549" width="13.109375" style="166" bestFit="1" customWidth="1"/>
    <col min="7550" max="7550" width="13.109375" style="166" customWidth="1"/>
    <col min="7551" max="7551" width="12.5546875" style="166" bestFit="1" customWidth="1"/>
    <col min="7552" max="7552" width="12.5546875" style="166" customWidth="1"/>
    <col min="7553" max="7553" width="12.6640625" style="166" bestFit="1" customWidth="1"/>
    <col min="7554" max="7554" width="13.109375" style="166" bestFit="1" customWidth="1"/>
    <col min="7555" max="7555" width="14.109375" style="166" bestFit="1" customWidth="1"/>
    <col min="7556" max="7556" width="13.109375" style="166" bestFit="1" customWidth="1"/>
    <col min="7557" max="7557" width="11.5546875" style="166" customWidth="1"/>
    <col min="7558" max="7558" width="12.5546875" style="166" bestFit="1" customWidth="1"/>
    <col min="7559" max="7559" width="12.109375" style="166" bestFit="1" customWidth="1"/>
    <col min="7560" max="7560" width="12.5546875" style="166" bestFit="1" customWidth="1"/>
    <col min="7561" max="7561" width="13.33203125" style="166" customWidth="1"/>
    <col min="7562" max="7562" width="13.88671875" style="166" customWidth="1"/>
    <col min="7563" max="7563" width="12.5546875" style="166" bestFit="1" customWidth="1"/>
    <col min="7564" max="7566" width="12.109375" style="166" bestFit="1" customWidth="1"/>
    <col min="7567" max="7567" width="11.5546875" style="166" bestFit="1" customWidth="1"/>
    <col min="7568" max="7568" width="11.6640625" style="166" bestFit="1" customWidth="1"/>
    <col min="7569" max="7569" width="11.5546875" style="166" bestFit="1" customWidth="1"/>
    <col min="7570" max="7570" width="12.109375" style="166" bestFit="1" customWidth="1"/>
    <col min="7571" max="7571" width="13.5546875" style="166" customWidth="1"/>
    <col min="7572" max="7572" width="14.6640625" style="166" customWidth="1"/>
    <col min="7573" max="7803" width="9" style="166"/>
    <col min="7804" max="7804" width="23.44140625" style="166" customWidth="1"/>
    <col min="7805" max="7805" width="13.109375" style="166" bestFit="1" customWidth="1"/>
    <col min="7806" max="7806" width="13.109375" style="166" customWidth="1"/>
    <col min="7807" max="7807" width="12.5546875" style="166" bestFit="1" customWidth="1"/>
    <col min="7808" max="7808" width="12.5546875" style="166" customWidth="1"/>
    <col min="7809" max="7809" width="12.6640625" style="166" bestFit="1" customWidth="1"/>
    <col min="7810" max="7810" width="13.109375" style="166" bestFit="1" customWidth="1"/>
    <col min="7811" max="7811" width="14.109375" style="166" bestFit="1" customWidth="1"/>
    <col min="7812" max="7812" width="13.109375" style="166" bestFit="1" customWidth="1"/>
    <col min="7813" max="7813" width="11.5546875" style="166" customWidth="1"/>
    <col min="7814" max="7814" width="12.5546875" style="166" bestFit="1" customWidth="1"/>
    <col min="7815" max="7815" width="12.109375" style="166" bestFit="1" customWidth="1"/>
    <col min="7816" max="7816" width="12.5546875" style="166" bestFit="1" customWidth="1"/>
    <col min="7817" max="7817" width="13.33203125" style="166" customWidth="1"/>
    <col min="7818" max="7818" width="13.88671875" style="166" customWidth="1"/>
    <col min="7819" max="7819" width="12.5546875" style="166" bestFit="1" customWidth="1"/>
    <col min="7820" max="7822" width="12.109375" style="166" bestFit="1" customWidth="1"/>
    <col min="7823" max="7823" width="11.5546875" style="166" bestFit="1" customWidth="1"/>
    <col min="7824" max="7824" width="11.6640625" style="166" bestFit="1" customWidth="1"/>
    <col min="7825" max="7825" width="11.5546875" style="166" bestFit="1" customWidth="1"/>
    <col min="7826" max="7826" width="12.109375" style="166" bestFit="1" customWidth="1"/>
    <col min="7827" max="7827" width="13.5546875" style="166" customWidth="1"/>
    <col min="7828" max="7828" width="14.6640625" style="166" customWidth="1"/>
    <col min="7829" max="8059" width="9" style="166"/>
    <col min="8060" max="8060" width="23.44140625" style="166" customWidth="1"/>
    <col min="8061" max="8061" width="13.109375" style="166" bestFit="1" customWidth="1"/>
    <col min="8062" max="8062" width="13.109375" style="166" customWidth="1"/>
    <col min="8063" max="8063" width="12.5546875" style="166" bestFit="1" customWidth="1"/>
    <col min="8064" max="8064" width="12.5546875" style="166" customWidth="1"/>
    <col min="8065" max="8065" width="12.6640625" style="166" bestFit="1" customWidth="1"/>
    <col min="8066" max="8066" width="13.109375" style="166" bestFit="1" customWidth="1"/>
    <col min="8067" max="8067" width="14.109375" style="166" bestFit="1" customWidth="1"/>
    <col min="8068" max="8068" width="13.109375" style="166" bestFit="1" customWidth="1"/>
    <col min="8069" max="8069" width="11.5546875" style="166" customWidth="1"/>
    <col min="8070" max="8070" width="12.5546875" style="166" bestFit="1" customWidth="1"/>
    <col min="8071" max="8071" width="12.109375" style="166" bestFit="1" customWidth="1"/>
    <col min="8072" max="8072" width="12.5546875" style="166" bestFit="1" customWidth="1"/>
    <col min="8073" max="8073" width="13.33203125" style="166" customWidth="1"/>
    <col min="8074" max="8074" width="13.88671875" style="166" customWidth="1"/>
    <col min="8075" max="8075" width="12.5546875" style="166" bestFit="1" customWidth="1"/>
    <col min="8076" max="8078" width="12.109375" style="166" bestFit="1" customWidth="1"/>
    <col min="8079" max="8079" width="11.5546875" style="166" bestFit="1" customWidth="1"/>
    <col min="8080" max="8080" width="11.6640625" style="166" bestFit="1" customWidth="1"/>
    <col min="8081" max="8081" width="11.5546875" style="166" bestFit="1" customWidth="1"/>
    <col min="8082" max="8082" width="12.109375" style="166" bestFit="1" customWidth="1"/>
    <col min="8083" max="8083" width="13.5546875" style="166" customWidth="1"/>
    <col min="8084" max="8084" width="14.6640625" style="166" customWidth="1"/>
    <col min="8085" max="8315" width="9" style="166"/>
    <col min="8316" max="8316" width="23.44140625" style="166" customWidth="1"/>
    <col min="8317" max="8317" width="13.109375" style="166" bestFit="1" customWidth="1"/>
    <col min="8318" max="8318" width="13.109375" style="166" customWidth="1"/>
    <col min="8319" max="8319" width="12.5546875" style="166" bestFit="1" customWidth="1"/>
    <col min="8320" max="8320" width="12.5546875" style="166" customWidth="1"/>
    <col min="8321" max="8321" width="12.6640625" style="166" bestFit="1" customWidth="1"/>
    <col min="8322" max="8322" width="13.109375" style="166" bestFit="1" customWidth="1"/>
    <col min="8323" max="8323" width="14.109375" style="166" bestFit="1" customWidth="1"/>
    <col min="8324" max="8324" width="13.109375" style="166" bestFit="1" customWidth="1"/>
    <col min="8325" max="8325" width="11.5546875" style="166" customWidth="1"/>
    <col min="8326" max="8326" width="12.5546875" style="166" bestFit="1" customWidth="1"/>
    <col min="8327" max="8327" width="12.109375" style="166" bestFit="1" customWidth="1"/>
    <col min="8328" max="8328" width="12.5546875" style="166" bestFit="1" customWidth="1"/>
    <col min="8329" max="8329" width="13.33203125" style="166" customWidth="1"/>
    <col min="8330" max="8330" width="13.88671875" style="166" customWidth="1"/>
    <col min="8331" max="8331" width="12.5546875" style="166" bestFit="1" customWidth="1"/>
    <col min="8332" max="8334" width="12.109375" style="166" bestFit="1" customWidth="1"/>
    <col min="8335" max="8335" width="11.5546875" style="166" bestFit="1" customWidth="1"/>
    <col min="8336" max="8336" width="11.6640625" style="166" bestFit="1" customWidth="1"/>
    <col min="8337" max="8337" width="11.5546875" style="166" bestFit="1" customWidth="1"/>
    <col min="8338" max="8338" width="12.109375" style="166" bestFit="1" customWidth="1"/>
    <col min="8339" max="8339" width="13.5546875" style="166" customWidth="1"/>
    <col min="8340" max="8340" width="14.6640625" style="166" customWidth="1"/>
    <col min="8341" max="8571" width="9" style="166"/>
    <col min="8572" max="8572" width="23.44140625" style="166" customWidth="1"/>
    <col min="8573" max="8573" width="13.109375" style="166" bestFit="1" customWidth="1"/>
    <col min="8574" max="8574" width="13.109375" style="166" customWidth="1"/>
    <col min="8575" max="8575" width="12.5546875" style="166" bestFit="1" customWidth="1"/>
    <col min="8576" max="8576" width="12.5546875" style="166" customWidth="1"/>
    <col min="8577" max="8577" width="12.6640625" style="166" bestFit="1" customWidth="1"/>
    <col min="8578" max="8578" width="13.109375" style="166" bestFit="1" customWidth="1"/>
    <col min="8579" max="8579" width="14.109375" style="166" bestFit="1" customWidth="1"/>
    <col min="8580" max="8580" width="13.109375" style="166" bestFit="1" customWidth="1"/>
    <col min="8581" max="8581" width="11.5546875" style="166" customWidth="1"/>
    <col min="8582" max="8582" width="12.5546875" style="166" bestFit="1" customWidth="1"/>
    <col min="8583" max="8583" width="12.109375" style="166" bestFit="1" customWidth="1"/>
    <col min="8584" max="8584" width="12.5546875" style="166" bestFit="1" customWidth="1"/>
    <col min="8585" max="8585" width="13.33203125" style="166" customWidth="1"/>
    <col min="8586" max="8586" width="13.88671875" style="166" customWidth="1"/>
    <col min="8587" max="8587" width="12.5546875" style="166" bestFit="1" customWidth="1"/>
    <col min="8588" max="8590" width="12.109375" style="166" bestFit="1" customWidth="1"/>
    <col min="8591" max="8591" width="11.5546875" style="166" bestFit="1" customWidth="1"/>
    <col min="8592" max="8592" width="11.6640625" style="166" bestFit="1" customWidth="1"/>
    <col min="8593" max="8593" width="11.5546875" style="166" bestFit="1" customWidth="1"/>
    <col min="8594" max="8594" width="12.109375" style="166" bestFit="1" customWidth="1"/>
    <col min="8595" max="8595" width="13.5546875" style="166" customWidth="1"/>
    <col min="8596" max="8596" width="14.6640625" style="166" customWidth="1"/>
    <col min="8597" max="8827" width="9" style="166"/>
    <col min="8828" max="8828" width="23.44140625" style="166" customWidth="1"/>
    <col min="8829" max="8829" width="13.109375" style="166" bestFit="1" customWidth="1"/>
    <col min="8830" max="8830" width="13.109375" style="166" customWidth="1"/>
    <col min="8831" max="8831" width="12.5546875" style="166" bestFit="1" customWidth="1"/>
    <col min="8832" max="8832" width="12.5546875" style="166" customWidth="1"/>
    <col min="8833" max="8833" width="12.6640625" style="166" bestFit="1" customWidth="1"/>
    <col min="8834" max="8834" width="13.109375" style="166" bestFit="1" customWidth="1"/>
    <col min="8835" max="8835" width="14.109375" style="166" bestFit="1" customWidth="1"/>
    <col min="8836" max="8836" width="13.109375" style="166" bestFit="1" customWidth="1"/>
    <col min="8837" max="8837" width="11.5546875" style="166" customWidth="1"/>
    <col min="8838" max="8838" width="12.5546875" style="166" bestFit="1" customWidth="1"/>
    <col min="8839" max="8839" width="12.109375" style="166" bestFit="1" customWidth="1"/>
    <col min="8840" max="8840" width="12.5546875" style="166" bestFit="1" customWidth="1"/>
    <col min="8841" max="8841" width="13.33203125" style="166" customWidth="1"/>
    <col min="8842" max="8842" width="13.88671875" style="166" customWidth="1"/>
    <col min="8843" max="8843" width="12.5546875" style="166" bestFit="1" customWidth="1"/>
    <col min="8844" max="8846" width="12.109375" style="166" bestFit="1" customWidth="1"/>
    <col min="8847" max="8847" width="11.5546875" style="166" bestFit="1" customWidth="1"/>
    <col min="8848" max="8848" width="11.6640625" style="166" bestFit="1" customWidth="1"/>
    <col min="8849" max="8849" width="11.5546875" style="166" bestFit="1" customWidth="1"/>
    <col min="8850" max="8850" width="12.109375" style="166" bestFit="1" customWidth="1"/>
    <col min="8851" max="8851" width="13.5546875" style="166" customWidth="1"/>
    <col min="8852" max="8852" width="14.6640625" style="166" customWidth="1"/>
    <col min="8853" max="9083" width="9" style="166"/>
    <col min="9084" max="9084" width="23.44140625" style="166" customWidth="1"/>
    <col min="9085" max="9085" width="13.109375" style="166" bestFit="1" customWidth="1"/>
    <col min="9086" max="9086" width="13.109375" style="166" customWidth="1"/>
    <col min="9087" max="9087" width="12.5546875" style="166" bestFit="1" customWidth="1"/>
    <col min="9088" max="9088" width="12.5546875" style="166" customWidth="1"/>
    <col min="9089" max="9089" width="12.6640625" style="166" bestFit="1" customWidth="1"/>
    <col min="9090" max="9090" width="13.109375" style="166" bestFit="1" customWidth="1"/>
    <col min="9091" max="9091" width="14.109375" style="166" bestFit="1" customWidth="1"/>
    <col min="9092" max="9092" width="13.109375" style="166" bestFit="1" customWidth="1"/>
    <col min="9093" max="9093" width="11.5546875" style="166" customWidth="1"/>
    <col min="9094" max="9094" width="12.5546875" style="166" bestFit="1" customWidth="1"/>
    <col min="9095" max="9095" width="12.109375" style="166" bestFit="1" customWidth="1"/>
    <col min="9096" max="9096" width="12.5546875" style="166" bestFit="1" customWidth="1"/>
    <col min="9097" max="9097" width="13.33203125" style="166" customWidth="1"/>
    <col min="9098" max="9098" width="13.88671875" style="166" customWidth="1"/>
    <col min="9099" max="9099" width="12.5546875" style="166" bestFit="1" customWidth="1"/>
    <col min="9100" max="9102" width="12.109375" style="166" bestFit="1" customWidth="1"/>
    <col min="9103" max="9103" width="11.5546875" style="166" bestFit="1" customWidth="1"/>
    <col min="9104" max="9104" width="11.6640625" style="166" bestFit="1" customWidth="1"/>
    <col min="9105" max="9105" width="11.5546875" style="166" bestFit="1" customWidth="1"/>
    <col min="9106" max="9106" width="12.109375" style="166" bestFit="1" customWidth="1"/>
    <col min="9107" max="9107" width="13.5546875" style="166" customWidth="1"/>
    <col min="9108" max="9108" width="14.6640625" style="166" customWidth="1"/>
    <col min="9109" max="9339" width="9" style="166"/>
    <col min="9340" max="9340" width="23.44140625" style="166" customWidth="1"/>
    <col min="9341" max="9341" width="13.109375" style="166" bestFit="1" customWidth="1"/>
    <col min="9342" max="9342" width="13.109375" style="166" customWidth="1"/>
    <col min="9343" max="9343" width="12.5546875" style="166" bestFit="1" customWidth="1"/>
    <col min="9344" max="9344" width="12.5546875" style="166" customWidth="1"/>
    <col min="9345" max="9345" width="12.6640625" style="166" bestFit="1" customWidth="1"/>
    <col min="9346" max="9346" width="13.109375" style="166" bestFit="1" customWidth="1"/>
    <col min="9347" max="9347" width="14.109375" style="166" bestFit="1" customWidth="1"/>
    <col min="9348" max="9348" width="13.109375" style="166" bestFit="1" customWidth="1"/>
    <col min="9349" max="9349" width="11.5546875" style="166" customWidth="1"/>
    <col min="9350" max="9350" width="12.5546875" style="166" bestFit="1" customWidth="1"/>
    <col min="9351" max="9351" width="12.109375" style="166" bestFit="1" customWidth="1"/>
    <col min="9352" max="9352" width="12.5546875" style="166" bestFit="1" customWidth="1"/>
    <col min="9353" max="9353" width="13.33203125" style="166" customWidth="1"/>
    <col min="9354" max="9354" width="13.88671875" style="166" customWidth="1"/>
    <col min="9355" max="9355" width="12.5546875" style="166" bestFit="1" customWidth="1"/>
    <col min="9356" max="9358" width="12.109375" style="166" bestFit="1" customWidth="1"/>
    <col min="9359" max="9359" width="11.5546875" style="166" bestFit="1" customWidth="1"/>
    <col min="9360" max="9360" width="11.6640625" style="166" bestFit="1" customWidth="1"/>
    <col min="9361" max="9361" width="11.5546875" style="166" bestFit="1" customWidth="1"/>
    <col min="9362" max="9362" width="12.109375" style="166" bestFit="1" customWidth="1"/>
    <col min="9363" max="9363" width="13.5546875" style="166" customWidth="1"/>
    <col min="9364" max="9364" width="14.6640625" style="166" customWidth="1"/>
    <col min="9365" max="9595" width="9" style="166"/>
    <col min="9596" max="9596" width="23.44140625" style="166" customWidth="1"/>
    <col min="9597" max="9597" width="13.109375" style="166" bestFit="1" customWidth="1"/>
    <col min="9598" max="9598" width="13.109375" style="166" customWidth="1"/>
    <col min="9599" max="9599" width="12.5546875" style="166" bestFit="1" customWidth="1"/>
    <col min="9600" max="9600" width="12.5546875" style="166" customWidth="1"/>
    <col min="9601" max="9601" width="12.6640625" style="166" bestFit="1" customWidth="1"/>
    <col min="9602" max="9602" width="13.109375" style="166" bestFit="1" customWidth="1"/>
    <col min="9603" max="9603" width="14.109375" style="166" bestFit="1" customWidth="1"/>
    <col min="9604" max="9604" width="13.109375" style="166" bestFit="1" customWidth="1"/>
    <col min="9605" max="9605" width="11.5546875" style="166" customWidth="1"/>
    <col min="9606" max="9606" width="12.5546875" style="166" bestFit="1" customWidth="1"/>
    <col min="9607" max="9607" width="12.109375" style="166" bestFit="1" customWidth="1"/>
    <col min="9608" max="9608" width="12.5546875" style="166" bestFit="1" customWidth="1"/>
    <col min="9609" max="9609" width="13.33203125" style="166" customWidth="1"/>
    <col min="9610" max="9610" width="13.88671875" style="166" customWidth="1"/>
    <col min="9611" max="9611" width="12.5546875" style="166" bestFit="1" customWidth="1"/>
    <col min="9612" max="9614" width="12.109375" style="166" bestFit="1" customWidth="1"/>
    <col min="9615" max="9615" width="11.5546875" style="166" bestFit="1" customWidth="1"/>
    <col min="9616" max="9616" width="11.6640625" style="166" bestFit="1" customWidth="1"/>
    <col min="9617" max="9617" width="11.5546875" style="166" bestFit="1" customWidth="1"/>
    <col min="9618" max="9618" width="12.109375" style="166" bestFit="1" customWidth="1"/>
    <col min="9619" max="9619" width="13.5546875" style="166" customWidth="1"/>
    <col min="9620" max="9620" width="14.6640625" style="166" customWidth="1"/>
    <col min="9621" max="9851" width="9" style="166"/>
    <col min="9852" max="9852" width="23.44140625" style="166" customWidth="1"/>
    <col min="9853" max="9853" width="13.109375" style="166" bestFit="1" customWidth="1"/>
    <col min="9854" max="9854" width="13.109375" style="166" customWidth="1"/>
    <col min="9855" max="9855" width="12.5546875" style="166" bestFit="1" customWidth="1"/>
    <col min="9856" max="9856" width="12.5546875" style="166" customWidth="1"/>
    <col min="9857" max="9857" width="12.6640625" style="166" bestFit="1" customWidth="1"/>
    <col min="9858" max="9858" width="13.109375" style="166" bestFit="1" customWidth="1"/>
    <col min="9859" max="9859" width="14.109375" style="166" bestFit="1" customWidth="1"/>
    <col min="9860" max="9860" width="13.109375" style="166" bestFit="1" customWidth="1"/>
    <col min="9861" max="9861" width="11.5546875" style="166" customWidth="1"/>
    <col min="9862" max="9862" width="12.5546875" style="166" bestFit="1" customWidth="1"/>
    <col min="9863" max="9863" width="12.109375" style="166" bestFit="1" customWidth="1"/>
    <col min="9864" max="9864" width="12.5546875" style="166" bestFit="1" customWidth="1"/>
    <col min="9865" max="9865" width="13.33203125" style="166" customWidth="1"/>
    <col min="9866" max="9866" width="13.88671875" style="166" customWidth="1"/>
    <col min="9867" max="9867" width="12.5546875" style="166" bestFit="1" customWidth="1"/>
    <col min="9868" max="9870" width="12.109375" style="166" bestFit="1" customWidth="1"/>
    <col min="9871" max="9871" width="11.5546875" style="166" bestFit="1" customWidth="1"/>
    <col min="9872" max="9872" width="11.6640625" style="166" bestFit="1" customWidth="1"/>
    <col min="9873" max="9873" width="11.5546875" style="166" bestFit="1" customWidth="1"/>
    <col min="9874" max="9874" width="12.109375" style="166" bestFit="1" customWidth="1"/>
    <col min="9875" max="9875" width="13.5546875" style="166" customWidth="1"/>
    <col min="9876" max="9876" width="14.6640625" style="166" customWidth="1"/>
    <col min="9877" max="10107" width="9" style="166"/>
    <col min="10108" max="10108" width="23.44140625" style="166" customWidth="1"/>
    <col min="10109" max="10109" width="13.109375" style="166" bestFit="1" customWidth="1"/>
    <col min="10110" max="10110" width="13.109375" style="166" customWidth="1"/>
    <col min="10111" max="10111" width="12.5546875" style="166" bestFit="1" customWidth="1"/>
    <col min="10112" max="10112" width="12.5546875" style="166" customWidth="1"/>
    <col min="10113" max="10113" width="12.6640625" style="166" bestFit="1" customWidth="1"/>
    <col min="10114" max="10114" width="13.109375" style="166" bestFit="1" customWidth="1"/>
    <col min="10115" max="10115" width="14.109375" style="166" bestFit="1" customWidth="1"/>
    <col min="10116" max="10116" width="13.109375" style="166" bestFit="1" customWidth="1"/>
    <col min="10117" max="10117" width="11.5546875" style="166" customWidth="1"/>
    <col min="10118" max="10118" width="12.5546875" style="166" bestFit="1" customWidth="1"/>
    <col min="10119" max="10119" width="12.109375" style="166" bestFit="1" customWidth="1"/>
    <col min="10120" max="10120" width="12.5546875" style="166" bestFit="1" customWidth="1"/>
    <col min="10121" max="10121" width="13.33203125" style="166" customWidth="1"/>
    <col min="10122" max="10122" width="13.88671875" style="166" customWidth="1"/>
    <col min="10123" max="10123" width="12.5546875" style="166" bestFit="1" customWidth="1"/>
    <col min="10124" max="10126" width="12.109375" style="166" bestFit="1" customWidth="1"/>
    <col min="10127" max="10127" width="11.5546875" style="166" bestFit="1" customWidth="1"/>
    <col min="10128" max="10128" width="11.6640625" style="166" bestFit="1" customWidth="1"/>
    <col min="10129" max="10129" width="11.5546875" style="166" bestFit="1" customWidth="1"/>
    <col min="10130" max="10130" width="12.109375" style="166" bestFit="1" customWidth="1"/>
    <col min="10131" max="10131" width="13.5546875" style="166" customWidth="1"/>
    <col min="10132" max="10132" width="14.6640625" style="166" customWidth="1"/>
    <col min="10133" max="10363" width="9" style="166"/>
    <col min="10364" max="10364" width="23.44140625" style="166" customWidth="1"/>
    <col min="10365" max="10365" width="13.109375" style="166" bestFit="1" customWidth="1"/>
    <col min="10366" max="10366" width="13.109375" style="166" customWidth="1"/>
    <col min="10367" max="10367" width="12.5546875" style="166" bestFit="1" customWidth="1"/>
    <col min="10368" max="10368" width="12.5546875" style="166" customWidth="1"/>
    <col min="10369" max="10369" width="12.6640625" style="166" bestFit="1" customWidth="1"/>
    <col min="10370" max="10370" width="13.109375" style="166" bestFit="1" customWidth="1"/>
    <col min="10371" max="10371" width="14.109375" style="166" bestFit="1" customWidth="1"/>
    <col min="10372" max="10372" width="13.109375" style="166" bestFit="1" customWidth="1"/>
    <col min="10373" max="10373" width="11.5546875" style="166" customWidth="1"/>
    <col min="10374" max="10374" width="12.5546875" style="166" bestFit="1" customWidth="1"/>
    <col min="10375" max="10375" width="12.109375" style="166" bestFit="1" customWidth="1"/>
    <col min="10376" max="10376" width="12.5546875" style="166" bestFit="1" customWidth="1"/>
    <col min="10377" max="10377" width="13.33203125" style="166" customWidth="1"/>
    <col min="10378" max="10378" width="13.88671875" style="166" customWidth="1"/>
    <col min="10379" max="10379" width="12.5546875" style="166" bestFit="1" customWidth="1"/>
    <col min="10380" max="10382" width="12.109375" style="166" bestFit="1" customWidth="1"/>
    <col min="10383" max="10383" width="11.5546875" style="166" bestFit="1" customWidth="1"/>
    <col min="10384" max="10384" width="11.6640625" style="166" bestFit="1" customWidth="1"/>
    <col min="10385" max="10385" width="11.5546875" style="166" bestFit="1" customWidth="1"/>
    <col min="10386" max="10386" width="12.109375" style="166" bestFit="1" customWidth="1"/>
    <col min="10387" max="10387" width="13.5546875" style="166" customWidth="1"/>
    <col min="10388" max="10388" width="14.6640625" style="166" customWidth="1"/>
    <col min="10389" max="10619" width="9" style="166"/>
    <col min="10620" max="10620" width="23.44140625" style="166" customWidth="1"/>
    <col min="10621" max="10621" width="13.109375" style="166" bestFit="1" customWidth="1"/>
    <col min="10622" max="10622" width="13.109375" style="166" customWidth="1"/>
    <col min="10623" max="10623" width="12.5546875" style="166" bestFit="1" customWidth="1"/>
    <col min="10624" max="10624" width="12.5546875" style="166" customWidth="1"/>
    <col min="10625" max="10625" width="12.6640625" style="166" bestFit="1" customWidth="1"/>
    <col min="10626" max="10626" width="13.109375" style="166" bestFit="1" customWidth="1"/>
    <col min="10627" max="10627" width="14.109375" style="166" bestFit="1" customWidth="1"/>
    <col min="10628" max="10628" width="13.109375" style="166" bestFit="1" customWidth="1"/>
    <col min="10629" max="10629" width="11.5546875" style="166" customWidth="1"/>
    <col min="10630" max="10630" width="12.5546875" style="166" bestFit="1" customWidth="1"/>
    <col min="10631" max="10631" width="12.109375" style="166" bestFit="1" customWidth="1"/>
    <col min="10632" max="10632" width="12.5546875" style="166" bestFit="1" customWidth="1"/>
    <col min="10633" max="10633" width="13.33203125" style="166" customWidth="1"/>
    <col min="10634" max="10634" width="13.88671875" style="166" customWidth="1"/>
    <col min="10635" max="10635" width="12.5546875" style="166" bestFit="1" customWidth="1"/>
    <col min="10636" max="10638" width="12.109375" style="166" bestFit="1" customWidth="1"/>
    <col min="10639" max="10639" width="11.5546875" style="166" bestFit="1" customWidth="1"/>
    <col min="10640" max="10640" width="11.6640625" style="166" bestFit="1" customWidth="1"/>
    <col min="10641" max="10641" width="11.5546875" style="166" bestFit="1" customWidth="1"/>
    <col min="10642" max="10642" width="12.109375" style="166" bestFit="1" customWidth="1"/>
    <col min="10643" max="10643" width="13.5546875" style="166" customWidth="1"/>
    <col min="10644" max="10644" width="14.6640625" style="166" customWidth="1"/>
    <col min="10645" max="10875" width="9" style="166"/>
    <col min="10876" max="10876" width="23.44140625" style="166" customWidth="1"/>
    <col min="10877" max="10877" width="13.109375" style="166" bestFit="1" customWidth="1"/>
    <col min="10878" max="10878" width="13.109375" style="166" customWidth="1"/>
    <col min="10879" max="10879" width="12.5546875" style="166" bestFit="1" customWidth="1"/>
    <col min="10880" max="10880" width="12.5546875" style="166" customWidth="1"/>
    <col min="10881" max="10881" width="12.6640625" style="166" bestFit="1" customWidth="1"/>
    <col min="10882" max="10882" width="13.109375" style="166" bestFit="1" customWidth="1"/>
    <col min="10883" max="10883" width="14.109375" style="166" bestFit="1" customWidth="1"/>
    <col min="10884" max="10884" width="13.109375" style="166" bestFit="1" customWidth="1"/>
    <col min="10885" max="10885" width="11.5546875" style="166" customWidth="1"/>
    <col min="10886" max="10886" width="12.5546875" style="166" bestFit="1" customWidth="1"/>
    <col min="10887" max="10887" width="12.109375" style="166" bestFit="1" customWidth="1"/>
    <col min="10888" max="10888" width="12.5546875" style="166" bestFit="1" customWidth="1"/>
    <col min="10889" max="10889" width="13.33203125" style="166" customWidth="1"/>
    <col min="10890" max="10890" width="13.88671875" style="166" customWidth="1"/>
    <col min="10891" max="10891" width="12.5546875" style="166" bestFit="1" customWidth="1"/>
    <col min="10892" max="10894" width="12.109375" style="166" bestFit="1" customWidth="1"/>
    <col min="10895" max="10895" width="11.5546875" style="166" bestFit="1" customWidth="1"/>
    <col min="10896" max="10896" width="11.6640625" style="166" bestFit="1" customWidth="1"/>
    <col min="10897" max="10897" width="11.5546875" style="166" bestFit="1" customWidth="1"/>
    <col min="10898" max="10898" width="12.109375" style="166" bestFit="1" customWidth="1"/>
    <col min="10899" max="10899" width="13.5546875" style="166" customWidth="1"/>
    <col min="10900" max="10900" width="14.6640625" style="166" customWidth="1"/>
    <col min="10901" max="11131" width="9" style="166"/>
    <col min="11132" max="11132" width="23.44140625" style="166" customWidth="1"/>
    <col min="11133" max="11133" width="13.109375" style="166" bestFit="1" customWidth="1"/>
    <col min="11134" max="11134" width="13.109375" style="166" customWidth="1"/>
    <col min="11135" max="11135" width="12.5546875" style="166" bestFit="1" customWidth="1"/>
    <col min="11136" max="11136" width="12.5546875" style="166" customWidth="1"/>
    <col min="11137" max="11137" width="12.6640625" style="166" bestFit="1" customWidth="1"/>
    <col min="11138" max="11138" width="13.109375" style="166" bestFit="1" customWidth="1"/>
    <col min="11139" max="11139" width="14.109375" style="166" bestFit="1" customWidth="1"/>
    <col min="11140" max="11140" width="13.109375" style="166" bestFit="1" customWidth="1"/>
    <col min="11141" max="11141" width="11.5546875" style="166" customWidth="1"/>
    <col min="11142" max="11142" width="12.5546875" style="166" bestFit="1" customWidth="1"/>
    <col min="11143" max="11143" width="12.109375" style="166" bestFit="1" customWidth="1"/>
    <col min="11144" max="11144" width="12.5546875" style="166" bestFit="1" customWidth="1"/>
    <col min="11145" max="11145" width="13.33203125" style="166" customWidth="1"/>
    <col min="11146" max="11146" width="13.88671875" style="166" customWidth="1"/>
    <col min="11147" max="11147" width="12.5546875" style="166" bestFit="1" customWidth="1"/>
    <col min="11148" max="11150" width="12.109375" style="166" bestFit="1" customWidth="1"/>
    <col min="11151" max="11151" width="11.5546875" style="166" bestFit="1" customWidth="1"/>
    <col min="11152" max="11152" width="11.6640625" style="166" bestFit="1" customWidth="1"/>
    <col min="11153" max="11153" width="11.5546875" style="166" bestFit="1" customWidth="1"/>
    <col min="11154" max="11154" width="12.109375" style="166" bestFit="1" customWidth="1"/>
    <col min="11155" max="11155" width="13.5546875" style="166" customWidth="1"/>
    <col min="11156" max="11156" width="14.6640625" style="166" customWidth="1"/>
    <col min="11157" max="11387" width="9" style="166"/>
    <col min="11388" max="11388" width="23.44140625" style="166" customWidth="1"/>
    <col min="11389" max="11389" width="13.109375" style="166" bestFit="1" customWidth="1"/>
    <col min="11390" max="11390" width="13.109375" style="166" customWidth="1"/>
    <col min="11391" max="11391" width="12.5546875" style="166" bestFit="1" customWidth="1"/>
    <col min="11392" max="11392" width="12.5546875" style="166" customWidth="1"/>
    <col min="11393" max="11393" width="12.6640625" style="166" bestFit="1" customWidth="1"/>
    <col min="11394" max="11394" width="13.109375" style="166" bestFit="1" customWidth="1"/>
    <col min="11395" max="11395" width="14.109375" style="166" bestFit="1" customWidth="1"/>
    <col min="11396" max="11396" width="13.109375" style="166" bestFit="1" customWidth="1"/>
    <col min="11397" max="11397" width="11.5546875" style="166" customWidth="1"/>
    <col min="11398" max="11398" width="12.5546875" style="166" bestFit="1" customWidth="1"/>
    <col min="11399" max="11399" width="12.109375" style="166" bestFit="1" customWidth="1"/>
    <col min="11400" max="11400" width="12.5546875" style="166" bestFit="1" customWidth="1"/>
    <col min="11401" max="11401" width="13.33203125" style="166" customWidth="1"/>
    <col min="11402" max="11402" width="13.88671875" style="166" customWidth="1"/>
    <col min="11403" max="11403" width="12.5546875" style="166" bestFit="1" customWidth="1"/>
    <col min="11404" max="11406" width="12.109375" style="166" bestFit="1" customWidth="1"/>
    <col min="11407" max="11407" width="11.5546875" style="166" bestFit="1" customWidth="1"/>
    <col min="11408" max="11408" width="11.6640625" style="166" bestFit="1" customWidth="1"/>
    <col min="11409" max="11409" width="11.5546875" style="166" bestFit="1" customWidth="1"/>
    <col min="11410" max="11410" width="12.109375" style="166" bestFit="1" customWidth="1"/>
    <col min="11411" max="11411" width="13.5546875" style="166" customWidth="1"/>
    <col min="11412" max="11412" width="14.6640625" style="166" customWidth="1"/>
    <col min="11413" max="11643" width="9" style="166"/>
    <col min="11644" max="11644" width="23.44140625" style="166" customWidth="1"/>
    <col min="11645" max="11645" width="13.109375" style="166" bestFit="1" customWidth="1"/>
    <col min="11646" max="11646" width="13.109375" style="166" customWidth="1"/>
    <col min="11647" max="11647" width="12.5546875" style="166" bestFit="1" customWidth="1"/>
    <col min="11648" max="11648" width="12.5546875" style="166" customWidth="1"/>
    <col min="11649" max="11649" width="12.6640625" style="166" bestFit="1" customWidth="1"/>
    <col min="11650" max="11650" width="13.109375" style="166" bestFit="1" customWidth="1"/>
    <col min="11651" max="11651" width="14.109375" style="166" bestFit="1" customWidth="1"/>
    <col min="11652" max="11652" width="13.109375" style="166" bestFit="1" customWidth="1"/>
    <col min="11653" max="11653" width="11.5546875" style="166" customWidth="1"/>
    <col min="11654" max="11654" width="12.5546875" style="166" bestFit="1" customWidth="1"/>
    <col min="11655" max="11655" width="12.109375" style="166" bestFit="1" customWidth="1"/>
    <col min="11656" max="11656" width="12.5546875" style="166" bestFit="1" customWidth="1"/>
    <col min="11657" max="11657" width="13.33203125" style="166" customWidth="1"/>
    <col min="11658" max="11658" width="13.88671875" style="166" customWidth="1"/>
    <col min="11659" max="11659" width="12.5546875" style="166" bestFit="1" customWidth="1"/>
    <col min="11660" max="11662" width="12.109375" style="166" bestFit="1" customWidth="1"/>
    <col min="11663" max="11663" width="11.5546875" style="166" bestFit="1" customWidth="1"/>
    <col min="11664" max="11664" width="11.6640625" style="166" bestFit="1" customWidth="1"/>
    <col min="11665" max="11665" width="11.5546875" style="166" bestFit="1" customWidth="1"/>
    <col min="11666" max="11666" width="12.109375" style="166" bestFit="1" customWidth="1"/>
    <col min="11667" max="11667" width="13.5546875" style="166" customWidth="1"/>
    <col min="11668" max="11668" width="14.6640625" style="166" customWidth="1"/>
    <col min="11669" max="11899" width="9" style="166"/>
    <col min="11900" max="11900" width="23.44140625" style="166" customWidth="1"/>
    <col min="11901" max="11901" width="13.109375" style="166" bestFit="1" customWidth="1"/>
    <col min="11902" max="11902" width="13.109375" style="166" customWidth="1"/>
    <col min="11903" max="11903" width="12.5546875" style="166" bestFit="1" customWidth="1"/>
    <col min="11904" max="11904" width="12.5546875" style="166" customWidth="1"/>
    <col min="11905" max="11905" width="12.6640625" style="166" bestFit="1" customWidth="1"/>
    <col min="11906" max="11906" width="13.109375" style="166" bestFit="1" customWidth="1"/>
    <col min="11907" max="11907" width="14.109375" style="166" bestFit="1" customWidth="1"/>
    <col min="11908" max="11908" width="13.109375" style="166" bestFit="1" customWidth="1"/>
    <col min="11909" max="11909" width="11.5546875" style="166" customWidth="1"/>
    <col min="11910" max="11910" width="12.5546875" style="166" bestFit="1" customWidth="1"/>
    <col min="11911" max="11911" width="12.109375" style="166" bestFit="1" customWidth="1"/>
    <col min="11912" max="11912" width="12.5546875" style="166" bestFit="1" customWidth="1"/>
    <col min="11913" max="11913" width="13.33203125" style="166" customWidth="1"/>
    <col min="11914" max="11914" width="13.88671875" style="166" customWidth="1"/>
    <col min="11915" max="11915" width="12.5546875" style="166" bestFit="1" customWidth="1"/>
    <col min="11916" max="11918" width="12.109375" style="166" bestFit="1" customWidth="1"/>
    <col min="11919" max="11919" width="11.5546875" style="166" bestFit="1" customWidth="1"/>
    <col min="11920" max="11920" width="11.6640625" style="166" bestFit="1" customWidth="1"/>
    <col min="11921" max="11921" width="11.5546875" style="166" bestFit="1" customWidth="1"/>
    <col min="11922" max="11922" width="12.109375" style="166" bestFit="1" customWidth="1"/>
    <col min="11923" max="11923" width="13.5546875" style="166" customWidth="1"/>
    <col min="11924" max="11924" width="14.6640625" style="166" customWidth="1"/>
    <col min="11925" max="12155" width="9" style="166"/>
    <col min="12156" max="12156" width="23.44140625" style="166" customWidth="1"/>
    <col min="12157" max="12157" width="13.109375" style="166" bestFit="1" customWidth="1"/>
    <col min="12158" max="12158" width="13.109375" style="166" customWidth="1"/>
    <col min="12159" max="12159" width="12.5546875" style="166" bestFit="1" customWidth="1"/>
    <col min="12160" max="12160" width="12.5546875" style="166" customWidth="1"/>
    <col min="12161" max="12161" width="12.6640625" style="166" bestFit="1" customWidth="1"/>
    <col min="12162" max="12162" width="13.109375" style="166" bestFit="1" customWidth="1"/>
    <col min="12163" max="12163" width="14.109375" style="166" bestFit="1" customWidth="1"/>
    <col min="12164" max="12164" width="13.109375" style="166" bestFit="1" customWidth="1"/>
    <col min="12165" max="12165" width="11.5546875" style="166" customWidth="1"/>
    <col min="12166" max="12166" width="12.5546875" style="166" bestFit="1" customWidth="1"/>
    <col min="12167" max="12167" width="12.109375" style="166" bestFit="1" customWidth="1"/>
    <col min="12168" max="12168" width="12.5546875" style="166" bestFit="1" customWidth="1"/>
    <col min="12169" max="12169" width="13.33203125" style="166" customWidth="1"/>
    <col min="12170" max="12170" width="13.88671875" style="166" customWidth="1"/>
    <col min="12171" max="12171" width="12.5546875" style="166" bestFit="1" customWidth="1"/>
    <col min="12172" max="12174" width="12.109375" style="166" bestFit="1" customWidth="1"/>
    <col min="12175" max="12175" width="11.5546875" style="166" bestFit="1" customWidth="1"/>
    <col min="12176" max="12176" width="11.6640625" style="166" bestFit="1" customWidth="1"/>
    <col min="12177" max="12177" width="11.5546875" style="166" bestFit="1" customWidth="1"/>
    <col min="12178" max="12178" width="12.109375" style="166" bestFit="1" customWidth="1"/>
    <col min="12179" max="12179" width="13.5546875" style="166" customWidth="1"/>
    <col min="12180" max="12180" width="14.6640625" style="166" customWidth="1"/>
    <col min="12181" max="12411" width="9" style="166"/>
    <col min="12412" max="12412" width="23.44140625" style="166" customWidth="1"/>
    <col min="12413" max="12413" width="13.109375" style="166" bestFit="1" customWidth="1"/>
    <col min="12414" max="12414" width="13.109375" style="166" customWidth="1"/>
    <col min="12415" max="12415" width="12.5546875" style="166" bestFit="1" customWidth="1"/>
    <col min="12416" max="12416" width="12.5546875" style="166" customWidth="1"/>
    <col min="12417" max="12417" width="12.6640625" style="166" bestFit="1" customWidth="1"/>
    <col min="12418" max="12418" width="13.109375" style="166" bestFit="1" customWidth="1"/>
    <col min="12419" max="12419" width="14.109375" style="166" bestFit="1" customWidth="1"/>
    <col min="12420" max="12420" width="13.109375" style="166" bestFit="1" customWidth="1"/>
    <col min="12421" max="12421" width="11.5546875" style="166" customWidth="1"/>
    <col min="12422" max="12422" width="12.5546875" style="166" bestFit="1" customWidth="1"/>
    <col min="12423" max="12423" width="12.109375" style="166" bestFit="1" customWidth="1"/>
    <col min="12424" max="12424" width="12.5546875" style="166" bestFit="1" customWidth="1"/>
    <col min="12425" max="12425" width="13.33203125" style="166" customWidth="1"/>
    <col min="12426" max="12426" width="13.88671875" style="166" customWidth="1"/>
    <col min="12427" max="12427" width="12.5546875" style="166" bestFit="1" customWidth="1"/>
    <col min="12428" max="12430" width="12.109375" style="166" bestFit="1" customWidth="1"/>
    <col min="12431" max="12431" width="11.5546875" style="166" bestFit="1" customWidth="1"/>
    <col min="12432" max="12432" width="11.6640625" style="166" bestFit="1" customWidth="1"/>
    <col min="12433" max="12433" width="11.5546875" style="166" bestFit="1" customWidth="1"/>
    <col min="12434" max="12434" width="12.109375" style="166" bestFit="1" customWidth="1"/>
    <col min="12435" max="12435" width="13.5546875" style="166" customWidth="1"/>
    <col min="12436" max="12436" width="14.6640625" style="166" customWidth="1"/>
    <col min="12437" max="12667" width="9" style="166"/>
    <col min="12668" max="12668" width="23.44140625" style="166" customWidth="1"/>
    <col min="12669" max="12669" width="13.109375" style="166" bestFit="1" customWidth="1"/>
    <col min="12670" max="12670" width="13.109375" style="166" customWidth="1"/>
    <col min="12671" max="12671" width="12.5546875" style="166" bestFit="1" customWidth="1"/>
    <col min="12672" max="12672" width="12.5546875" style="166" customWidth="1"/>
    <col min="12673" max="12673" width="12.6640625" style="166" bestFit="1" customWidth="1"/>
    <col min="12674" max="12674" width="13.109375" style="166" bestFit="1" customWidth="1"/>
    <col min="12675" max="12675" width="14.109375" style="166" bestFit="1" customWidth="1"/>
    <col min="12676" max="12676" width="13.109375" style="166" bestFit="1" customWidth="1"/>
    <col min="12677" max="12677" width="11.5546875" style="166" customWidth="1"/>
    <col min="12678" max="12678" width="12.5546875" style="166" bestFit="1" customWidth="1"/>
    <col min="12679" max="12679" width="12.109375" style="166" bestFit="1" customWidth="1"/>
    <col min="12680" max="12680" width="12.5546875" style="166" bestFit="1" customWidth="1"/>
    <col min="12681" max="12681" width="13.33203125" style="166" customWidth="1"/>
    <col min="12682" max="12682" width="13.88671875" style="166" customWidth="1"/>
    <col min="12683" max="12683" width="12.5546875" style="166" bestFit="1" customWidth="1"/>
    <col min="12684" max="12686" width="12.109375" style="166" bestFit="1" customWidth="1"/>
    <col min="12687" max="12687" width="11.5546875" style="166" bestFit="1" customWidth="1"/>
    <col min="12688" max="12688" width="11.6640625" style="166" bestFit="1" customWidth="1"/>
    <col min="12689" max="12689" width="11.5546875" style="166" bestFit="1" customWidth="1"/>
    <col min="12690" max="12690" width="12.109375" style="166" bestFit="1" customWidth="1"/>
    <col min="12691" max="12691" width="13.5546875" style="166" customWidth="1"/>
    <col min="12692" max="12692" width="14.6640625" style="166" customWidth="1"/>
    <col min="12693" max="12923" width="9" style="166"/>
    <col min="12924" max="12924" width="23.44140625" style="166" customWidth="1"/>
    <col min="12925" max="12925" width="13.109375" style="166" bestFit="1" customWidth="1"/>
    <col min="12926" max="12926" width="13.109375" style="166" customWidth="1"/>
    <col min="12927" max="12927" width="12.5546875" style="166" bestFit="1" customWidth="1"/>
    <col min="12928" max="12928" width="12.5546875" style="166" customWidth="1"/>
    <col min="12929" max="12929" width="12.6640625" style="166" bestFit="1" customWidth="1"/>
    <col min="12930" max="12930" width="13.109375" style="166" bestFit="1" customWidth="1"/>
    <col min="12931" max="12931" width="14.109375" style="166" bestFit="1" customWidth="1"/>
    <col min="12932" max="12932" width="13.109375" style="166" bestFit="1" customWidth="1"/>
    <col min="12933" max="12933" width="11.5546875" style="166" customWidth="1"/>
    <col min="12934" max="12934" width="12.5546875" style="166" bestFit="1" customWidth="1"/>
    <col min="12935" max="12935" width="12.109375" style="166" bestFit="1" customWidth="1"/>
    <col min="12936" max="12936" width="12.5546875" style="166" bestFit="1" customWidth="1"/>
    <col min="12937" max="12937" width="13.33203125" style="166" customWidth="1"/>
    <col min="12938" max="12938" width="13.88671875" style="166" customWidth="1"/>
    <col min="12939" max="12939" width="12.5546875" style="166" bestFit="1" customWidth="1"/>
    <col min="12940" max="12942" width="12.109375" style="166" bestFit="1" customWidth="1"/>
    <col min="12943" max="12943" width="11.5546875" style="166" bestFit="1" customWidth="1"/>
    <col min="12944" max="12944" width="11.6640625" style="166" bestFit="1" customWidth="1"/>
    <col min="12945" max="12945" width="11.5546875" style="166" bestFit="1" customWidth="1"/>
    <col min="12946" max="12946" width="12.109375" style="166" bestFit="1" customWidth="1"/>
    <col min="12947" max="12947" width="13.5546875" style="166" customWidth="1"/>
    <col min="12948" max="12948" width="14.6640625" style="166" customWidth="1"/>
    <col min="12949" max="13179" width="9" style="166"/>
    <col min="13180" max="13180" width="23.44140625" style="166" customWidth="1"/>
    <col min="13181" max="13181" width="13.109375" style="166" bestFit="1" customWidth="1"/>
    <col min="13182" max="13182" width="13.109375" style="166" customWidth="1"/>
    <col min="13183" max="13183" width="12.5546875" style="166" bestFit="1" customWidth="1"/>
    <col min="13184" max="13184" width="12.5546875" style="166" customWidth="1"/>
    <col min="13185" max="13185" width="12.6640625" style="166" bestFit="1" customWidth="1"/>
    <col min="13186" max="13186" width="13.109375" style="166" bestFit="1" customWidth="1"/>
    <col min="13187" max="13187" width="14.109375" style="166" bestFit="1" customWidth="1"/>
    <col min="13188" max="13188" width="13.109375" style="166" bestFit="1" customWidth="1"/>
    <col min="13189" max="13189" width="11.5546875" style="166" customWidth="1"/>
    <col min="13190" max="13190" width="12.5546875" style="166" bestFit="1" customWidth="1"/>
    <col min="13191" max="13191" width="12.109375" style="166" bestFit="1" customWidth="1"/>
    <col min="13192" max="13192" width="12.5546875" style="166" bestFit="1" customWidth="1"/>
    <col min="13193" max="13193" width="13.33203125" style="166" customWidth="1"/>
    <col min="13194" max="13194" width="13.88671875" style="166" customWidth="1"/>
    <col min="13195" max="13195" width="12.5546875" style="166" bestFit="1" customWidth="1"/>
    <col min="13196" max="13198" width="12.109375" style="166" bestFit="1" customWidth="1"/>
    <col min="13199" max="13199" width="11.5546875" style="166" bestFit="1" customWidth="1"/>
    <col min="13200" max="13200" width="11.6640625" style="166" bestFit="1" customWidth="1"/>
    <col min="13201" max="13201" width="11.5546875" style="166" bestFit="1" customWidth="1"/>
    <col min="13202" max="13202" width="12.109375" style="166" bestFit="1" customWidth="1"/>
    <col min="13203" max="13203" width="13.5546875" style="166" customWidth="1"/>
    <col min="13204" max="13204" width="14.6640625" style="166" customWidth="1"/>
    <col min="13205" max="13435" width="9" style="166"/>
    <col min="13436" max="13436" width="23.44140625" style="166" customWidth="1"/>
    <col min="13437" max="13437" width="13.109375" style="166" bestFit="1" customWidth="1"/>
    <col min="13438" max="13438" width="13.109375" style="166" customWidth="1"/>
    <col min="13439" max="13439" width="12.5546875" style="166" bestFit="1" customWidth="1"/>
    <col min="13440" max="13440" width="12.5546875" style="166" customWidth="1"/>
    <col min="13441" max="13441" width="12.6640625" style="166" bestFit="1" customWidth="1"/>
    <col min="13442" max="13442" width="13.109375" style="166" bestFit="1" customWidth="1"/>
    <col min="13443" max="13443" width="14.109375" style="166" bestFit="1" customWidth="1"/>
    <col min="13444" max="13444" width="13.109375" style="166" bestFit="1" customWidth="1"/>
    <col min="13445" max="13445" width="11.5546875" style="166" customWidth="1"/>
    <col min="13446" max="13446" width="12.5546875" style="166" bestFit="1" customWidth="1"/>
    <col min="13447" max="13447" width="12.109375" style="166" bestFit="1" customWidth="1"/>
    <col min="13448" max="13448" width="12.5546875" style="166" bestFit="1" customWidth="1"/>
    <col min="13449" max="13449" width="13.33203125" style="166" customWidth="1"/>
    <col min="13450" max="13450" width="13.88671875" style="166" customWidth="1"/>
    <col min="13451" max="13451" width="12.5546875" style="166" bestFit="1" customWidth="1"/>
    <col min="13452" max="13454" width="12.109375" style="166" bestFit="1" customWidth="1"/>
    <col min="13455" max="13455" width="11.5546875" style="166" bestFit="1" customWidth="1"/>
    <col min="13456" max="13456" width="11.6640625" style="166" bestFit="1" customWidth="1"/>
    <col min="13457" max="13457" width="11.5546875" style="166" bestFit="1" customWidth="1"/>
    <col min="13458" max="13458" width="12.109375" style="166" bestFit="1" customWidth="1"/>
    <col min="13459" max="13459" width="13.5546875" style="166" customWidth="1"/>
    <col min="13460" max="13460" width="14.6640625" style="166" customWidth="1"/>
    <col min="13461" max="13691" width="9" style="166"/>
    <col min="13692" max="13692" width="23.44140625" style="166" customWidth="1"/>
    <col min="13693" max="13693" width="13.109375" style="166" bestFit="1" customWidth="1"/>
    <col min="13694" max="13694" width="13.109375" style="166" customWidth="1"/>
    <col min="13695" max="13695" width="12.5546875" style="166" bestFit="1" customWidth="1"/>
    <col min="13696" max="13696" width="12.5546875" style="166" customWidth="1"/>
    <col min="13697" max="13697" width="12.6640625" style="166" bestFit="1" customWidth="1"/>
    <col min="13698" max="13698" width="13.109375" style="166" bestFit="1" customWidth="1"/>
    <col min="13699" max="13699" width="14.109375" style="166" bestFit="1" customWidth="1"/>
    <col min="13700" max="13700" width="13.109375" style="166" bestFit="1" customWidth="1"/>
    <col min="13701" max="13701" width="11.5546875" style="166" customWidth="1"/>
    <col min="13702" max="13702" width="12.5546875" style="166" bestFit="1" customWidth="1"/>
    <col min="13703" max="13703" width="12.109375" style="166" bestFit="1" customWidth="1"/>
    <col min="13704" max="13704" width="12.5546875" style="166" bestFit="1" customWidth="1"/>
    <col min="13705" max="13705" width="13.33203125" style="166" customWidth="1"/>
    <col min="13706" max="13706" width="13.88671875" style="166" customWidth="1"/>
    <col min="13707" max="13707" width="12.5546875" style="166" bestFit="1" customWidth="1"/>
    <col min="13708" max="13710" width="12.109375" style="166" bestFit="1" customWidth="1"/>
    <col min="13711" max="13711" width="11.5546875" style="166" bestFit="1" customWidth="1"/>
    <col min="13712" max="13712" width="11.6640625" style="166" bestFit="1" customWidth="1"/>
    <col min="13713" max="13713" width="11.5546875" style="166" bestFit="1" customWidth="1"/>
    <col min="13714" max="13714" width="12.109375" style="166" bestFit="1" customWidth="1"/>
    <col min="13715" max="13715" width="13.5546875" style="166" customWidth="1"/>
    <col min="13716" max="13716" width="14.6640625" style="166" customWidth="1"/>
    <col min="13717" max="13947" width="9" style="166"/>
    <col min="13948" max="13948" width="23.44140625" style="166" customWidth="1"/>
    <col min="13949" max="13949" width="13.109375" style="166" bestFit="1" customWidth="1"/>
    <col min="13950" max="13950" width="13.109375" style="166" customWidth="1"/>
    <col min="13951" max="13951" width="12.5546875" style="166" bestFit="1" customWidth="1"/>
    <col min="13952" max="13952" width="12.5546875" style="166" customWidth="1"/>
    <col min="13953" max="13953" width="12.6640625" style="166" bestFit="1" customWidth="1"/>
    <col min="13954" max="13954" width="13.109375" style="166" bestFit="1" customWidth="1"/>
    <col min="13955" max="13955" width="14.109375" style="166" bestFit="1" customWidth="1"/>
    <col min="13956" max="13956" width="13.109375" style="166" bestFit="1" customWidth="1"/>
    <col min="13957" max="13957" width="11.5546875" style="166" customWidth="1"/>
    <col min="13958" max="13958" width="12.5546875" style="166" bestFit="1" customWidth="1"/>
    <col min="13959" max="13959" width="12.109375" style="166" bestFit="1" customWidth="1"/>
    <col min="13960" max="13960" width="12.5546875" style="166" bestFit="1" customWidth="1"/>
    <col min="13961" max="13961" width="13.33203125" style="166" customWidth="1"/>
    <col min="13962" max="13962" width="13.88671875" style="166" customWidth="1"/>
    <col min="13963" max="13963" width="12.5546875" style="166" bestFit="1" customWidth="1"/>
    <col min="13964" max="13966" width="12.109375" style="166" bestFit="1" customWidth="1"/>
    <col min="13967" max="13967" width="11.5546875" style="166" bestFit="1" customWidth="1"/>
    <col min="13968" max="13968" width="11.6640625" style="166" bestFit="1" customWidth="1"/>
    <col min="13969" max="13969" width="11.5546875" style="166" bestFit="1" customWidth="1"/>
    <col min="13970" max="13970" width="12.109375" style="166" bestFit="1" customWidth="1"/>
    <col min="13971" max="13971" width="13.5546875" style="166" customWidth="1"/>
    <col min="13972" max="13972" width="14.6640625" style="166" customWidth="1"/>
    <col min="13973" max="14203" width="9" style="166"/>
    <col min="14204" max="14204" width="23.44140625" style="166" customWidth="1"/>
    <col min="14205" max="14205" width="13.109375" style="166" bestFit="1" customWidth="1"/>
    <col min="14206" max="14206" width="13.109375" style="166" customWidth="1"/>
    <col min="14207" max="14207" width="12.5546875" style="166" bestFit="1" customWidth="1"/>
    <col min="14208" max="14208" width="12.5546875" style="166" customWidth="1"/>
    <col min="14209" max="14209" width="12.6640625" style="166" bestFit="1" customWidth="1"/>
    <col min="14210" max="14210" width="13.109375" style="166" bestFit="1" customWidth="1"/>
    <col min="14211" max="14211" width="14.109375" style="166" bestFit="1" customWidth="1"/>
    <col min="14212" max="14212" width="13.109375" style="166" bestFit="1" customWidth="1"/>
    <col min="14213" max="14213" width="11.5546875" style="166" customWidth="1"/>
    <col min="14214" max="14214" width="12.5546875" style="166" bestFit="1" customWidth="1"/>
    <col min="14215" max="14215" width="12.109375" style="166" bestFit="1" customWidth="1"/>
    <col min="14216" max="14216" width="12.5546875" style="166" bestFit="1" customWidth="1"/>
    <col min="14217" max="14217" width="13.33203125" style="166" customWidth="1"/>
    <col min="14218" max="14218" width="13.88671875" style="166" customWidth="1"/>
    <col min="14219" max="14219" width="12.5546875" style="166" bestFit="1" customWidth="1"/>
    <col min="14220" max="14222" width="12.109375" style="166" bestFit="1" customWidth="1"/>
    <col min="14223" max="14223" width="11.5546875" style="166" bestFit="1" customWidth="1"/>
    <col min="14224" max="14224" width="11.6640625" style="166" bestFit="1" customWidth="1"/>
    <col min="14225" max="14225" width="11.5546875" style="166" bestFit="1" customWidth="1"/>
    <col min="14226" max="14226" width="12.109375" style="166" bestFit="1" customWidth="1"/>
    <col min="14227" max="14227" width="13.5546875" style="166" customWidth="1"/>
    <col min="14228" max="14228" width="14.6640625" style="166" customWidth="1"/>
    <col min="14229" max="14459" width="9" style="166"/>
    <col min="14460" max="14460" width="23.44140625" style="166" customWidth="1"/>
    <col min="14461" max="14461" width="13.109375" style="166" bestFit="1" customWidth="1"/>
    <col min="14462" max="14462" width="13.109375" style="166" customWidth="1"/>
    <col min="14463" max="14463" width="12.5546875" style="166" bestFit="1" customWidth="1"/>
    <col min="14464" max="14464" width="12.5546875" style="166" customWidth="1"/>
    <col min="14465" max="14465" width="12.6640625" style="166" bestFit="1" customWidth="1"/>
    <col min="14466" max="14466" width="13.109375" style="166" bestFit="1" customWidth="1"/>
    <col min="14467" max="14467" width="14.109375" style="166" bestFit="1" customWidth="1"/>
    <col min="14468" max="14468" width="13.109375" style="166" bestFit="1" customWidth="1"/>
    <col min="14469" max="14469" width="11.5546875" style="166" customWidth="1"/>
    <col min="14470" max="14470" width="12.5546875" style="166" bestFit="1" customWidth="1"/>
    <col min="14471" max="14471" width="12.109375" style="166" bestFit="1" customWidth="1"/>
    <col min="14472" max="14472" width="12.5546875" style="166" bestFit="1" customWidth="1"/>
    <col min="14473" max="14473" width="13.33203125" style="166" customWidth="1"/>
    <col min="14474" max="14474" width="13.88671875" style="166" customWidth="1"/>
    <col min="14475" max="14475" width="12.5546875" style="166" bestFit="1" customWidth="1"/>
    <col min="14476" max="14478" width="12.109375" style="166" bestFit="1" customWidth="1"/>
    <col min="14479" max="14479" width="11.5546875" style="166" bestFit="1" customWidth="1"/>
    <col min="14480" max="14480" width="11.6640625" style="166" bestFit="1" customWidth="1"/>
    <col min="14481" max="14481" width="11.5546875" style="166" bestFit="1" customWidth="1"/>
    <col min="14482" max="14482" width="12.109375" style="166" bestFit="1" customWidth="1"/>
    <col min="14483" max="14483" width="13.5546875" style="166" customWidth="1"/>
    <col min="14484" max="14484" width="14.6640625" style="166" customWidth="1"/>
    <col min="14485" max="14715" width="9" style="166"/>
    <col min="14716" max="14716" width="23.44140625" style="166" customWidth="1"/>
    <col min="14717" max="14717" width="13.109375" style="166" bestFit="1" customWidth="1"/>
    <col min="14718" max="14718" width="13.109375" style="166" customWidth="1"/>
    <col min="14719" max="14719" width="12.5546875" style="166" bestFit="1" customWidth="1"/>
    <col min="14720" max="14720" width="12.5546875" style="166" customWidth="1"/>
    <col min="14721" max="14721" width="12.6640625" style="166" bestFit="1" customWidth="1"/>
    <col min="14722" max="14722" width="13.109375" style="166" bestFit="1" customWidth="1"/>
    <col min="14723" max="14723" width="14.109375" style="166" bestFit="1" customWidth="1"/>
    <col min="14724" max="14724" width="13.109375" style="166" bestFit="1" customWidth="1"/>
    <col min="14725" max="14725" width="11.5546875" style="166" customWidth="1"/>
    <col min="14726" max="14726" width="12.5546875" style="166" bestFit="1" customWidth="1"/>
    <col min="14727" max="14727" width="12.109375" style="166" bestFit="1" customWidth="1"/>
    <col min="14728" max="14728" width="12.5546875" style="166" bestFit="1" customWidth="1"/>
    <col min="14729" max="14729" width="13.33203125" style="166" customWidth="1"/>
    <col min="14730" max="14730" width="13.88671875" style="166" customWidth="1"/>
    <col min="14731" max="14731" width="12.5546875" style="166" bestFit="1" customWidth="1"/>
    <col min="14732" max="14734" width="12.109375" style="166" bestFit="1" customWidth="1"/>
    <col min="14735" max="14735" width="11.5546875" style="166" bestFit="1" customWidth="1"/>
    <col min="14736" max="14736" width="11.6640625" style="166" bestFit="1" customWidth="1"/>
    <col min="14737" max="14737" width="11.5546875" style="166" bestFit="1" customWidth="1"/>
    <col min="14738" max="14738" width="12.109375" style="166" bestFit="1" customWidth="1"/>
    <col min="14739" max="14739" width="13.5546875" style="166" customWidth="1"/>
    <col min="14740" max="14740" width="14.6640625" style="166" customWidth="1"/>
    <col min="14741" max="14971" width="9" style="166"/>
    <col min="14972" max="14972" width="23.44140625" style="166" customWidth="1"/>
    <col min="14973" max="14973" width="13.109375" style="166" bestFit="1" customWidth="1"/>
    <col min="14974" max="14974" width="13.109375" style="166" customWidth="1"/>
    <col min="14975" max="14975" width="12.5546875" style="166" bestFit="1" customWidth="1"/>
    <col min="14976" max="14976" width="12.5546875" style="166" customWidth="1"/>
    <col min="14977" max="14977" width="12.6640625" style="166" bestFit="1" customWidth="1"/>
    <col min="14978" max="14978" width="13.109375" style="166" bestFit="1" customWidth="1"/>
    <col min="14979" max="14979" width="14.109375" style="166" bestFit="1" customWidth="1"/>
    <col min="14980" max="14980" width="13.109375" style="166" bestFit="1" customWidth="1"/>
    <col min="14981" max="14981" width="11.5546875" style="166" customWidth="1"/>
    <col min="14982" max="14982" width="12.5546875" style="166" bestFit="1" customWidth="1"/>
    <col min="14983" max="14983" width="12.109375" style="166" bestFit="1" customWidth="1"/>
    <col min="14984" max="14984" width="12.5546875" style="166" bestFit="1" customWidth="1"/>
    <col min="14985" max="14985" width="13.33203125" style="166" customWidth="1"/>
    <col min="14986" max="14986" width="13.88671875" style="166" customWidth="1"/>
    <col min="14987" max="14987" width="12.5546875" style="166" bestFit="1" customWidth="1"/>
    <col min="14988" max="14990" width="12.109375" style="166" bestFit="1" customWidth="1"/>
    <col min="14991" max="14991" width="11.5546875" style="166" bestFit="1" customWidth="1"/>
    <col min="14992" max="14992" width="11.6640625" style="166" bestFit="1" customWidth="1"/>
    <col min="14993" max="14993" width="11.5546875" style="166" bestFit="1" customWidth="1"/>
    <col min="14994" max="14994" width="12.109375" style="166" bestFit="1" customWidth="1"/>
    <col min="14995" max="14995" width="13.5546875" style="166" customWidth="1"/>
    <col min="14996" max="14996" width="14.6640625" style="166" customWidth="1"/>
    <col min="14997" max="15227" width="9" style="166"/>
    <col min="15228" max="15228" width="23.44140625" style="166" customWidth="1"/>
    <col min="15229" max="15229" width="13.109375" style="166" bestFit="1" customWidth="1"/>
    <col min="15230" max="15230" width="13.109375" style="166" customWidth="1"/>
    <col min="15231" max="15231" width="12.5546875" style="166" bestFit="1" customWidth="1"/>
    <col min="15232" max="15232" width="12.5546875" style="166" customWidth="1"/>
    <col min="15233" max="15233" width="12.6640625" style="166" bestFit="1" customWidth="1"/>
    <col min="15234" max="15234" width="13.109375" style="166" bestFit="1" customWidth="1"/>
    <col min="15235" max="15235" width="14.109375" style="166" bestFit="1" customWidth="1"/>
    <col min="15236" max="15236" width="13.109375" style="166" bestFit="1" customWidth="1"/>
    <col min="15237" max="15237" width="11.5546875" style="166" customWidth="1"/>
    <col min="15238" max="15238" width="12.5546875" style="166" bestFit="1" customWidth="1"/>
    <col min="15239" max="15239" width="12.109375" style="166" bestFit="1" customWidth="1"/>
    <col min="15240" max="15240" width="12.5546875" style="166" bestFit="1" customWidth="1"/>
    <col min="15241" max="15241" width="13.33203125" style="166" customWidth="1"/>
    <col min="15242" max="15242" width="13.88671875" style="166" customWidth="1"/>
    <col min="15243" max="15243" width="12.5546875" style="166" bestFit="1" customWidth="1"/>
    <col min="15244" max="15246" width="12.109375" style="166" bestFit="1" customWidth="1"/>
    <col min="15247" max="15247" width="11.5546875" style="166" bestFit="1" customWidth="1"/>
    <col min="15248" max="15248" width="11.6640625" style="166" bestFit="1" customWidth="1"/>
    <col min="15249" max="15249" width="11.5546875" style="166" bestFit="1" customWidth="1"/>
    <col min="15250" max="15250" width="12.109375" style="166" bestFit="1" customWidth="1"/>
    <col min="15251" max="15251" width="13.5546875" style="166" customWidth="1"/>
    <col min="15252" max="15252" width="14.6640625" style="166" customWidth="1"/>
    <col min="15253" max="15483" width="9" style="166"/>
    <col min="15484" max="15484" width="23.44140625" style="166" customWidth="1"/>
    <col min="15485" max="15485" width="13.109375" style="166" bestFit="1" customWidth="1"/>
    <col min="15486" max="15486" width="13.109375" style="166" customWidth="1"/>
    <col min="15487" max="15487" width="12.5546875" style="166" bestFit="1" customWidth="1"/>
    <col min="15488" max="15488" width="12.5546875" style="166" customWidth="1"/>
    <col min="15489" max="15489" width="12.6640625" style="166" bestFit="1" customWidth="1"/>
    <col min="15490" max="15490" width="13.109375" style="166" bestFit="1" customWidth="1"/>
    <col min="15491" max="15491" width="14.109375" style="166" bestFit="1" customWidth="1"/>
    <col min="15492" max="15492" width="13.109375" style="166" bestFit="1" customWidth="1"/>
    <col min="15493" max="15493" width="11.5546875" style="166" customWidth="1"/>
    <col min="15494" max="15494" width="12.5546875" style="166" bestFit="1" customWidth="1"/>
    <col min="15495" max="15495" width="12.109375" style="166" bestFit="1" customWidth="1"/>
    <col min="15496" max="15496" width="12.5546875" style="166" bestFit="1" customWidth="1"/>
    <col min="15497" max="15497" width="13.33203125" style="166" customWidth="1"/>
    <col min="15498" max="15498" width="13.88671875" style="166" customWidth="1"/>
    <col min="15499" max="15499" width="12.5546875" style="166" bestFit="1" customWidth="1"/>
    <col min="15500" max="15502" width="12.109375" style="166" bestFit="1" customWidth="1"/>
    <col min="15503" max="15503" width="11.5546875" style="166" bestFit="1" customWidth="1"/>
    <col min="15504" max="15504" width="11.6640625" style="166" bestFit="1" customWidth="1"/>
    <col min="15505" max="15505" width="11.5546875" style="166" bestFit="1" customWidth="1"/>
    <col min="15506" max="15506" width="12.109375" style="166" bestFit="1" customWidth="1"/>
    <col min="15507" max="15507" width="13.5546875" style="166" customWidth="1"/>
    <col min="15508" max="15508" width="14.6640625" style="166" customWidth="1"/>
    <col min="15509" max="15739" width="9" style="166"/>
    <col min="15740" max="15740" width="23.44140625" style="166" customWidth="1"/>
    <col min="15741" max="15741" width="13.109375" style="166" bestFit="1" customWidth="1"/>
    <col min="15742" max="15742" width="13.109375" style="166" customWidth="1"/>
    <col min="15743" max="15743" width="12.5546875" style="166" bestFit="1" customWidth="1"/>
    <col min="15744" max="15744" width="12.5546875" style="166" customWidth="1"/>
    <col min="15745" max="15745" width="12.6640625" style="166" bestFit="1" customWidth="1"/>
    <col min="15746" max="15746" width="13.109375" style="166" bestFit="1" customWidth="1"/>
    <col min="15747" max="15747" width="14.109375" style="166" bestFit="1" customWidth="1"/>
    <col min="15748" max="15748" width="13.109375" style="166" bestFit="1" customWidth="1"/>
    <col min="15749" max="15749" width="11.5546875" style="166" customWidth="1"/>
    <col min="15750" max="15750" width="12.5546875" style="166" bestFit="1" customWidth="1"/>
    <col min="15751" max="15751" width="12.109375" style="166" bestFit="1" customWidth="1"/>
    <col min="15752" max="15752" width="12.5546875" style="166" bestFit="1" customWidth="1"/>
    <col min="15753" max="15753" width="13.33203125" style="166" customWidth="1"/>
    <col min="15754" max="15754" width="13.88671875" style="166" customWidth="1"/>
    <col min="15755" max="15755" width="12.5546875" style="166" bestFit="1" customWidth="1"/>
    <col min="15756" max="15758" width="12.109375" style="166" bestFit="1" customWidth="1"/>
    <col min="15759" max="15759" width="11.5546875" style="166" bestFit="1" customWidth="1"/>
    <col min="15760" max="15760" width="11.6640625" style="166" bestFit="1" customWidth="1"/>
    <col min="15761" max="15761" width="11.5546875" style="166" bestFit="1" customWidth="1"/>
    <col min="15762" max="15762" width="12.109375" style="166" bestFit="1" customWidth="1"/>
    <col min="15763" max="15763" width="13.5546875" style="166" customWidth="1"/>
    <col min="15764" max="15764" width="14.6640625" style="166" customWidth="1"/>
    <col min="15765" max="15995" width="9" style="166"/>
    <col min="15996" max="15996" width="23.44140625" style="166" customWidth="1"/>
    <col min="15997" max="15997" width="13.109375" style="166" bestFit="1" customWidth="1"/>
    <col min="15998" max="15998" width="13.109375" style="166" customWidth="1"/>
    <col min="15999" max="15999" width="12.5546875" style="166" bestFit="1" customWidth="1"/>
    <col min="16000" max="16000" width="12.5546875" style="166" customWidth="1"/>
    <col min="16001" max="16001" width="12.6640625" style="166" bestFit="1" customWidth="1"/>
    <col min="16002" max="16002" width="13.109375" style="166" bestFit="1" customWidth="1"/>
    <col min="16003" max="16003" width="14.109375" style="166" bestFit="1" customWidth="1"/>
    <col min="16004" max="16004" width="13.109375" style="166" bestFit="1" customWidth="1"/>
    <col min="16005" max="16005" width="11.5546875" style="166" customWidth="1"/>
    <col min="16006" max="16006" width="12.5546875" style="166" bestFit="1" customWidth="1"/>
    <col min="16007" max="16007" width="12.109375" style="166" bestFit="1" customWidth="1"/>
    <col min="16008" max="16008" width="12.5546875" style="166" bestFit="1" customWidth="1"/>
    <col min="16009" max="16009" width="13.33203125" style="166" customWidth="1"/>
    <col min="16010" max="16010" width="13.88671875" style="166" customWidth="1"/>
    <col min="16011" max="16011" width="12.5546875" style="166" bestFit="1" customWidth="1"/>
    <col min="16012" max="16014" width="12.109375" style="166" bestFit="1" customWidth="1"/>
    <col min="16015" max="16015" width="11.5546875" style="166" bestFit="1" customWidth="1"/>
    <col min="16016" max="16016" width="11.6640625" style="166" bestFit="1" customWidth="1"/>
    <col min="16017" max="16017" width="11.5546875" style="166" bestFit="1" customWidth="1"/>
    <col min="16018" max="16018" width="12.109375" style="166" bestFit="1" customWidth="1"/>
    <col min="16019" max="16019" width="13.5546875" style="166" customWidth="1"/>
    <col min="16020" max="16020" width="14.6640625" style="166" customWidth="1"/>
    <col min="16021" max="16384" width="9" style="166"/>
  </cols>
  <sheetData>
    <row r="1" spans="1:29" s="165" customFormat="1" ht="78.75" customHeight="1">
      <c r="A1" s="273" t="s">
        <v>1331</v>
      </c>
      <c r="B1" s="273" t="s">
        <v>1330</v>
      </c>
      <c r="C1" s="274" t="s">
        <v>246</v>
      </c>
      <c r="D1" s="274" t="s">
        <v>42</v>
      </c>
      <c r="E1" s="274" t="s">
        <v>163</v>
      </c>
      <c r="F1" s="274" t="s">
        <v>1329</v>
      </c>
      <c r="G1" s="162" t="s">
        <v>695</v>
      </c>
      <c r="H1" s="163" t="s">
        <v>696</v>
      </c>
      <c r="I1" s="163" t="s">
        <v>697</v>
      </c>
      <c r="J1" s="163" t="s">
        <v>698</v>
      </c>
      <c r="K1" s="163" t="s">
        <v>1322</v>
      </c>
      <c r="L1" s="163" t="s">
        <v>699</v>
      </c>
      <c r="M1" s="164" t="s">
        <v>700</v>
      </c>
      <c r="N1" s="163" t="s">
        <v>701</v>
      </c>
      <c r="O1" s="164" t="s">
        <v>702</v>
      </c>
      <c r="P1" s="163" t="s">
        <v>703</v>
      </c>
      <c r="Q1" s="163" t="s">
        <v>704</v>
      </c>
      <c r="R1" s="163" t="s">
        <v>705</v>
      </c>
      <c r="S1" s="164" t="s">
        <v>706</v>
      </c>
      <c r="T1" s="163" t="s">
        <v>707</v>
      </c>
      <c r="U1" s="163" t="s">
        <v>708</v>
      </c>
      <c r="V1" s="163" t="s">
        <v>709</v>
      </c>
      <c r="W1" s="164" t="s">
        <v>710</v>
      </c>
      <c r="X1" s="163" t="s">
        <v>711</v>
      </c>
      <c r="Y1" s="164" t="s">
        <v>712</v>
      </c>
      <c r="Z1" s="163" t="s">
        <v>713</v>
      </c>
      <c r="AA1" s="163" t="s">
        <v>714</v>
      </c>
      <c r="AB1" s="163" t="s">
        <v>715</v>
      </c>
      <c r="AC1" s="163" t="s">
        <v>1325</v>
      </c>
    </row>
    <row r="2" spans="1:29">
      <c r="A2" s="275">
        <v>72</v>
      </c>
      <c r="B2" s="276">
        <v>1</v>
      </c>
      <c r="C2" s="276">
        <v>1</v>
      </c>
      <c r="D2" s="277" t="s">
        <v>45</v>
      </c>
      <c r="E2" s="277" t="s">
        <v>158</v>
      </c>
      <c r="F2" s="278" t="s">
        <v>312</v>
      </c>
      <c r="G2" s="380">
        <v>3976860</v>
      </c>
      <c r="H2" s="380">
        <v>1575391.65</v>
      </c>
      <c r="I2" s="380">
        <v>1634940</v>
      </c>
      <c r="J2" s="380">
        <v>285931</v>
      </c>
      <c r="K2" s="380">
        <v>3496262.65</v>
      </c>
      <c r="L2" s="380">
        <v>50658.91</v>
      </c>
      <c r="M2" s="380">
        <v>565780.5</v>
      </c>
      <c r="N2" s="380"/>
      <c r="O2" s="380">
        <v>392683.37</v>
      </c>
      <c r="P2" s="380">
        <v>5898</v>
      </c>
      <c r="Q2" s="380">
        <v>398581.37</v>
      </c>
      <c r="R2" s="380">
        <v>1452385.4</v>
      </c>
      <c r="S2" s="380">
        <v>368563</v>
      </c>
      <c r="T2" s="380">
        <v>106278</v>
      </c>
      <c r="U2" s="380">
        <v>291549.36</v>
      </c>
      <c r="V2" s="380">
        <v>12</v>
      </c>
      <c r="W2" s="380">
        <v>90249</v>
      </c>
      <c r="X2" s="380">
        <v>0</v>
      </c>
      <c r="Y2" s="380">
        <v>0</v>
      </c>
      <c r="Z2" s="380">
        <v>0</v>
      </c>
      <c r="AA2" s="380">
        <v>74973.61</v>
      </c>
      <c r="AB2" s="380">
        <v>2029957.2400000002</v>
      </c>
      <c r="AC2" s="380">
        <v>12902111.039999999</v>
      </c>
    </row>
    <row r="3" spans="1:29">
      <c r="A3" s="275">
        <v>25</v>
      </c>
      <c r="B3" s="276">
        <v>2</v>
      </c>
      <c r="C3" s="276">
        <v>1</v>
      </c>
      <c r="D3" s="277" t="s">
        <v>53</v>
      </c>
      <c r="E3" s="277" t="s">
        <v>159</v>
      </c>
      <c r="F3" s="278" t="s">
        <v>333</v>
      </c>
      <c r="G3" s="380">
        <v>6597684.8500000006</v>
      </c>
      <c r="H3" s="380">
        <v>1912292</v>
      </c>
      <c r="I3" s="380">
        <v>3477502.5</v>
      </c>
      <c r="J3" s="380">
        <v>355233.5</v>
      </c>
      <c r="K3" s="380">
        <v>5745028</v>
      </c>
      <c r="L3" s="380">
        <v>6000</v>
      </c>
      <c r="M3" s="380">
        <v>901213.06</v>
      </c>
      <c r="N3" s="380"/>
      <c r="O3" s="380">
        <v>352394.49</v>
      </c>
      <c r="P3" s="380">
        <v>850366</v>
      </c>
      <c r="Q3" s="380">
        <v>1202760.49</v>
      </c>
      <c r="R3" s="380">
        <v>483005.6</v>
      </c>
      <c r="S3" s="380">
        <v>183241.35</v>
      </c>
      <c r="T3" s="380">
        <v>73317</v>
      </c>
      <c r="U3" s="380">
        <v>259227.02000000002</v>
      </c>
      <c r="V3" s="380">
        <v>258227.02000000002</v>
      </c>
      <c r="W3" s="380">
        <v>55035</v>
      </c>
      <c r="X3" s="380">
        <v>0</v>
      </c>
      <c r="Y3" s="380">
        <v>202814.11</v>
      </c>
      <c r="Z3" s="380">
        <v>0</v>
      </c>
      <c r="AA3" s="380">
        <v>30688.74</v>
      </c>
      <c r="AB3" s="380">
        <v>1226059.48</v>
      </c>
      <c r="AC3" s="380">
        <v>17224301.719999999</v>
      </c>
    </row>
    <row r="4" spans="1:29">
      <c r="A4" s="275">
        <v>20</v>
      </c>
      <c r="B4" s="276">
        <v>3</v>
      </c>
      <c r="C4" s="276">
        <v>1</v>
      </c>
      <c r="D4" s="277" t="s">
        <v>55</v>
      </c>
      <c r="E4" s="277" t="s">
        <v>157</v>
      </c>
      <c r="F4" s="278" t="s">
        <v>301</v>
      </c>
      <c r="G4" s="380">
        <v>6466977.9800000004</v>
      </c>
      <c r="H4" s="380">
        <v>2126630</v>
      </c>
      <c r="I4" s="380">
        <v>3261262.94</v>
      </c>
      <c r="J4" s="380">
        <v>349167.2</v>
      </c>
      <c r="K4" s="380">
        <v>5737060.1399999997</v>
      </c>
      <c r="L4" s="380">
        <v>9532</v>
      </c>
      <c r="M4" s="380">
        <v>955447.81</v>
      </c>
      <c r="N4" s="380"/>
      <c r="O4" s="380">
        <v>371053.99</v>
      </c>
      <c r="P4" s="380">
        <v>610293.16</v>
      </c>
      <c r="Q4" s="380">
        <v>981347.15</v>
      </c>
      <c r="R4" s="380">
        <v>722252.16999999993</v>
      </c>
      <c r="S4" s="380">
        <v>778793.46</v>
      </c>
      <c r="T4" s="380">
        <v>244043</v>
      </c>
      <c r="U4" s="380">
        <v>369823.41</v>
      </c>
      <c r="V4" s="380">
        <v>23430.94</v>
      </c>
      <c r="W4" s="380">
        <v>144799.63999999998</v>
      </c>
      <c r="X4" s="380">
        <v>0</v>
      </c>
      <c r="Y4" s="380">
        <v>103742</v>
      </c>
      <c r="Z4" s="380">
        <v>0</v>
      </c>
      <c r="AA4" s="380">
        <v>22187.34</v>
      </c>
      <c r="AB4" s="380">
        <v>1035006.99</v>
      </c>
      <c r="AC4" s="380">
        <v>17594444.030000001</v>
      </c>
    </row>
    <row r="5" spans="1:29">
      <c r="A5" s="275">
        <v>41</v>
      </c>
      <c r="B5" s="276">
        <v>4</v>
      </c>
      <c r="C5" s="276">
        <v>1</v>
      </c>
      <c r="D5" s="277" t="s">
        <v>49</v>
      </c>
      <c r="E5" s="277" t="s">
        <v>161</v>
      </c>
      <c r="F5" s="278" t="s">
        <v>358</v>
      </c>
      <c r="G5" s="380">
        <v>5721460</v>
      </c>
      <c r="H5" s="380">
        <v>1954850</v>
      </c>
      <c r="I5" s="380">
        <v>2896078.75</v>
      </c>
      <c r="J5" s="380">
        <v>380113.7</v>
      </c>
      <c r="K5" s="380">
        <v>5231042.45</v>
      </c>
      <c r="L5" s="380">
        <v>9124</v>
      </c>
      <c r="M5" s="380">
        <v>895699.73</v>
      </c>
      <c r="N5" s="380"/>
      <c r="O5" s="380">
        <v>250827.92</v>
      </c>
      <c r="P5" s="380">
        <v>562833.5</v>
      </c>
      <c r="Q5" s="380">
        <v>813661.42</v>
      </c>
      <c r="R5" s="380">
        <v>559931.34</v>
      </c>
      <c r="S5" s="380">
        <v>223869.26</v>
      </c>
      <c r="T5" s="380">
        <v>192882.5</v>
      </c>
      <c r="U5" s="380">
        <v>241869.37999999998</v>
      </c>
      <c r="V5" s="380">
        <v>19983.259999999998</v>
      </c>
      <c r="W5" s="380">
        <v>692832.75</v>
      </c>
      <c r="X5" s="380">
        <v>0</v>
      </c>
      <c r="Y5" s="380">
        <v>0</v>
      </c>
      <c r="Z5" s="380">
        <v>0</v>
      </c>
      <c r="AA5" s="380">
        <v>9012.98</v>
      </c>
      <c r="AB5" s="380">
        <v>1317604.1399999999</v>
      </c>
      <c r="AC5" s="380">
        <v>15928973.210000001</v>
      </c>
    </row>
    <row r="6" spans="1:29">
      <c r="A6" s="275">
        <v>88</v>
      </c>
      <c r="B6" s="276">
        <v>5</v>
      </c>
      <c r="C6" s="276">
        <v>1</v>
      </c>
      <c r="D6" s="277" t="s">
        <v>45</v>
      </c>
      <c r="E6" s="277" t="s">
        <v>165</v>
      </c>
      <c r="F6" s="278" t="s">
        <v>328</v>
      </c>
      <c r="G6" s="380">
        <v>4677162.9000000004</v>
      </c>
      <c r="H6" s="380">
        <v>2280490.02</v>
      </c>
      <c r="I6" s="380">
        <v>2929830</v>
      </c>
      <c r="J6" s="380">
        <v>312006.15000000002</v>
      </c>
      <c r="K6" s="380">
        <v>5522326.1699999999</v>
      </c>
      <c r="L6" s="380">
        <v>17478.150000000001</v>
      </c>
      <c r="M6" s="380">
        <v>1175278.94</v>
      </c>
      <c r="N6" s="380"/>
      <c r="O6" s="380">
        <v>509403.74</v>
      </c>
      <c r="P6" s="380">
        <v>903598</v>
      </c>
      <c r="Q6" s="380">
        <v>1413001.74</v>
      </c>
      <c r="R6" s="380">
        <v>493109.77999999997</v>
      </c>
      <c r="S6" s="380">
        <v>1025098.76</v>
      </c>
      <c r="T6" s="380">
        <v>120136</v>
      </c>
      <c r="U6" s="380">
        <v>424743.33999999997</v>
      </c>
      <c r="V6" s="380">
        <v>36188</v>
      </c>
      <c r="W6" s="380">
        <v>1021058.3</v>
      </c>
      <c r="X6" s="380">
        <v>0</v>
      </c>
      <c r="Y6" s="380">
        <v>397710.65</v>
      </c>
      <c r="Z6" s="380">
        <v>0</v>
      </c>
      <c r="AA6" s="380">
        <v>31125.809999999998</v>
      </c>
      <c r="AB6" s="380">
        <v>1698788.01</v>
      </c>
      <c r="AC6" s="380">
        <v>18053206.550000001</v>
      </c>
    </row>
    <row r="7" spans="1:29">
      <c r="A7" s="275">
        <v>59</v>
      </c>
      <c r="B7" s="276">
        <v>6</v>
      </c>
      <c r="C7" s="276">
        <v>1</v>
      </c>
      <c r="D7" s="277" t="s">
        <v>47</v>
      </c>
      <c r="E7" s="277" t="s">
        <v>160</v>
      </c>
      <c r="F7" s="278" t="s">
        <v>349</v>
      </c>
      <c r="G7" s="380">
        <v>4753161.3900000006</v>
      </c>
      <c r="H7" s="380">
        <v>1882699</v>
      </c>
      <c r="I7" s="380">
        <v>3068480</v>
      </c>
      <c r="J7" s="380">
        <v>265996</v>
      </c>
      <c r="K7" s="380">
        <v>5217175</v>
      </c>
      <c r="L7" s="380">
        <v>22194</v>
      </c>
      <c r="M7" s="380">
        <v>1039487.59</v>
      </c>
      <c r="N7" s="380"/>
      <c r="O7" s="380">
        <v>539680.48</v>
      </c>
      <c r="P7" s="380">
        <v>679656.02</v>
      </c>
      <c r="Q7" s="380">
        <v>1219336.5</v>
      </c>
      <c r="R7" s="380">
        <v>582969.43999999994</v>
      </c>
      <c r="S7" s="380">
        <v>540674.86</v>
      </c>
      <c r="T7" s="380">
        <v>357881</v>
      </c>
      <c r="U7" s="380">
        <v>304484.63</v>
      </c>
      <c r="V7" s="380">
        <v>6027</v>
      </c>
      <c r="W7" s="380">
        <v>141691.75</v>
      </c>
      <c r="X7" s="380">
        <v>0</v>
      </c>
      <c r="Y7" s="380">
        <v>32000</v>
      </c>
      <c r="Z7" s="380">
        <v>0</v>
      </c>
      <c r="AA7" s="380">
        <v>46266.21</v>
      </c>
      <c r="AB7" s="380">
        <v>2318152.9699999997</v>
      </c>
      <c r="AC7" s="380">
        <v>16581502.34</v>
      </c>
    </row>
    <row r="8" spans="1:29">
      <c r="A8" s="275">
        <v>12</v>
      </c>
      <c r="B8" s="276">
        <v>7</v>
      </c>
      <c r="C8" s="276">
        <v>1</v>
      </c>
      <c r="D8" s="277" t="s">
        <v>51</v>
      </c>
      <c r="E8" s="277" t="s">
        <v>162</v>
      </c>
      <c r="F8" s="278" t="s">
        <v>381</v>
      </c>
      <c r="G8" s="380">
        <v>4254165</v>
      </c>
      <c r="H8" s="380">
        <v>1285210</v>
      </c>
      <c r="I8" s="380">
        <v>2682358.1100000003</v>
      </c>
      <c r="J8" s="380">
        <v>282582.5</v>
      </c>
      <c r="K8" s="380">
        <v>4250150.6100000003</v>
      </c>
      <c r="L8" s="380">
        <v>85258</v>
      </c>
      <c r="M8" s="380">
        <v>1280541.24</v>
      </c>
      <c r="N8" s="380"/>
      <c r="O8" s="380">
        <v>428120.77</v>
      </c>
      <c r="P8" s="380">
        <v>1094378.6000000001</v>
      </c>
      <c r="Q8" s="380">
        <v>1522499.37</v>
      </c>
      <c r="R8" s="380">
        <v>284693.42000000004</v>
      </c>
      <c r="S8" s="380">
        <v>424013.31</v>
      </c>
      <c r="T8" s="380">
        <v>282011</v>
      </c>
      <c r="U8" s="380">
        <v>266619.49</v>
      </c>
      <c r="V8" s="380">
        <v>40667.94</v>
      </c>
      <c r="W8" s="380">
        <v>310397</v>
      </c>
      <c r="X8" s="380">
        <v>0</v>
      </c>
      <c r="Y8" s="380">
        <v>1417249.27</v>
      </c>
      <c r="Z8" s="380">
        <v>0</v>
      </c>
      <c r="AA8" s="380">
        <v>5929.33</v>
      </c>
      <c r="AB8" s="380">
        <v>1751244.8800000001</v>
      </c>
      <c r="AC8" s="380">
        <v>16175439.859999999</v>
      </c>
    </row>
    <row r="9" spans="1:29">
      <c r="A9" s="275">
        <v>83</v>
      </c>
      <c r="B9" s="276">
        <v>8</v>
      </c>
      <c r="C9" s="276">
        <v>2</v>
      </c>
      <c r="D9" s="277" t="s">
        <v>45</v>
      </c>
      <c r="E9" s="277" t="s">
        <v>196</v>
      </c>
      <c r="F9" s="278" t="s">
        <v>323</v>
      </c>
      <c r="G9" s="380">
        <v>8517003.9299999997</v>
      </c>
      <c r="H9" s="380">
        <v>2311788</v>
      </c>
      <c r="I9" s="380">
        <v>4390465</v>
      </c>
      <c r="J9" s="380">
        <v>420963.27999999997</v>
      </c>
      <c r="K9" s="380">
        <v>7123216.2800000003</v>
      </c>
      <c r="L9" s="380">
        <v>40504.9</v>
      </c>
      <c r="M9" s="380">
        <v>1381556.58</v>
      </c>
      <c r="N9" s="380"/>
      <c r="O9" s="380">
        <v>909860.23</v>
      </c>
      <c r="P9" s="380">
        <v>983651.5</v>
      </c>
      <c r="Q9" s="380">
        <v>1893511.73</v>
      </c>
      <c r="R9" s="380">
        <v>539257.88</v>
      </c>
      <c r="S9" s="380">
        <v>411792.4</v>
      </c>
      <c r="T9" s="380">
        <v>40195</v>
      </c>
      <c r="U9" s="380">
        <v>515428.94</v>
      </c>
      <c r="V9" s="380">
        <v>50064.740000000005</v>
      </c>
      <c r="W9" s="380">
        <v>180502.5</v>
      </c>
      <c r="X9" s="380">
        <v>0</v>
      </c>
      <c r="Y9" s="380">
        <v>838096.67</v>
      </c>
      <c r="Z9" s="380">
        <v>0</v>
      </c>
      <c r="AA9" s="380">
        <v>86951.67</v>
      </c>
      <c r="AB9" s="380">
        <v>1388972.16</v>
      </c>
      <c r="AC9" s="380">
        <v>23007055.380000003</v>
      </c>
    </row>
    <row r="10" spans="1:29">
      <c r="A10" s="275">
        <v>84</v>
      </c>
      <c r="B10" s="276">
        <v>9</v>
      </c>
      <c r="C10" s="276">
        <v>2</v>
      </c>
      <c r="D10" s="277" t="s">
        <v>45</v>
      </c>
      <c r="E10" s="277" t="s">
        <v>197</v>
      </c>
      <c r="F10" s="278" t="s">
        <v>324</v>
      </c>
      <c r="G10" s="380">
        <v>6448056.0300000003</v>
      </c>
      <c r="H10" s="380">
        <v>3144128</v>
      </c>
      <c r="I10" s="380">
        <v>5315047.25</v>
      </c>
      <c r="J10" s="380">
        <v>439595.55000000005</v>
      </c>
      <c r="K10" s="380">
        <v>8898770.8000000007</v>
      </c>
      <c r="L10" s="380">
        <v>888</v>
      </c>
      <c r="M10" s="380">
        <v>1410145.33</v>
      </c>
      <c r="N10" s="380"/>
      <c r="O10" s="380">
        <v>450426.69</v>
      </c>
      <c r="P10" s="380">
        <v>1290987</v>
      </c>
      <c r="Q10" s="380">
        <v>1741413.69</v>
      </c>
      <c r="R10" s="380">
        <v>1009728.3300000001</v>
      </c>
      <c r="S10" s="380">
        <v>161814.87</v>
      </c>
      <c r="T10" s="380">
        <v>41850</v>
      </c>
      <c r="U10" s="380">
        <v>424534.30000000005</v>
      </c>
      <c r="V10" s="380">
        <v>30</v>
      </c>
      <c r="W10" s="380">
        <v>529445</v>
      </c>
      <c r="X10" s="380">
        <v>0</v>
      </c>
      <c r="Y10" s="380">
        <v>23860</v>
      </c>
      <c r="Z10" s="380">
        <v>0</v>
      </c>
      <c r="AA10" s="380">
        <v>38802.480000000003</v>
      </c>
      <c r="AB10" s="380">
        <v>1659380.7800000003</v>
      </c>
      <c r="AC10" s="380">
        <v>22388719.610000003</v>
      </c>
    </row>
    <row r="11" spans="1:29">
      <c r="A11" s="275">
        <v>55</v>
      </c>
      <c r="B11" s="276">
        <v>10</v>
      </c>
      <c r="C11" s="276">
        <v>2</v>
      </c>
      <c r="D11" s="277" t="s">
        <v>47</v>
      </c>
      <c r="E11" s="277" t="s">
        <v>215</v>
      </c>
      <c r="F11" s="278" t="s">
        <v>345</v>
      </c>
      <c r="G11" s="380">
        <v>9247286.9099999983</v>
      </c>
      <c r="H11" s="380">
        <v>2692921.2199999997</v>
      </c>
      <c r="I11" s="380">
        <v>4439196</v>
      </c>
      <c r="J11" s="380">
        <v>540320.52</v>
      </c>
      <c r="K11" s="380">
        <v>7672437.7400000002</v>
      </c>
      <c r="L11" s="380">
        <v>9400</v>
      </c>
      <c r="M11" s="380">
        <v>1769105.97</v>
      </c>
      <c r="N11" s="380"/>
      <c r="O11" s="380">
        <v>545334.88</v>
      </c>
      <c r="P11" s="380">
        <v>823935</v>
      </c>
      <c r="Q11" s="380">
        <v>1369269.88</v>
      </c>
      <c r="R11" s="380">
        <v>289194.33</v>
      </c>
      <c r="S11" s="380">
        <v>1027098.1699999999</v>
      </c>
      <c r="T11" s="380">
        <v>270354.5</v>
      </c>
      <c r="U11" s="380">
        <v>428147.00999999995</v>
      </c>
      <c r="V11" s="380">
        <v>29433</v>
      </c>
      <c r="W11" s="380">
        <v>214185.85</v>
      </c>
      <c r="X11" s="380">
        <v>0</v>
      </c>
      <c r="Y11" s="380">
        <v>1545004</v>
      </c>
      <c r="Z11" s="380">
        <v>0</v>
      </c>
      <c r="AA11" s="380">
        <v>77538.700000000012</v>
      </c>
      <c r="AB11" s="380">
        <v>1249912.5600000003</v>
      </c>
      <c r="AC11" s="380">
        <v>25198368.619999994</v>
      </c>
    </row>
    <row r="12" spans="1:29">
      <c r="A12" s="275">
        <v>47</v>
      </c>
      <c r="B12" s="276">
        <v>11</v>
      </c>
      <c r="C12" s="276">
        <v>2</v>
      </c>
      <c r="D12" s="277" t="s">
        <v>49</v>
      </c>
      <c r="E12" s="277" t="s">
        <v>167</v>
      </c>
      <c r="F12" s="278" t="s">
        <v>364</v>
      </c>
      <c r="G12" s="380">
        <v>7297459.3199999994</v>
      </c>
      <c r="H12" s="380">
        <v>2562122.2599999998</v>
      </c>
      <c r="I12" s="380">
        <v>4008774.26</v>
      </c>
      <c r="J12" s="380">
        <v>471410.5</v>
      </c>
      <c r="K12" s="380">
        <v>7042307.0199999996</v>
      </c>
      <c r="L12" s="380">
        <v>4230</v>
      </c>
      <c r="M12" s="380">
        <v>1129156.21</v>
      </c>
      <c r="N12" s="380"/>
      <c r="O12" s="380">
        <v>745182.15</v>
      </c>
      <c r="P12" s="380">
        <v>1133175.1299999999</v>
      </c>
      <c r="Q12" s="380">
        <v>1878357.2799999998</v>
      </c>
      <c r="R12" s="380">
        <v>572344.4</v>
      </c>
      <c r="S12" s="380">
        <v>190581.44999999998</v>
      </c>
      <c r="T12" s="380">
        <v>98220</v>
      </c>
      <c r="U12" s="380">
        <v>274782.09999999998</v>
      </c>
      <c r="V12" s="380">
        <v>68</v>
      </c>
      <c r="W12" s="380">
        <v>180100</v>
      </c>
      <c r="X12" s="380">
        <v>0</v>
      </c>
      <c r="Y12" s="380">
        <v>39050</v>
      </c>
      <c r="Z12" s="380">
        <v>0</v>
      </c>
      <c r="AA12" s="380">
        <v>7481.7999999999993</v>
      </c>
      <c r="AB12" s="380">
        <v>1972685.6199999999</v>
      </c>
      <c r="AC12" s="380">
        <v>20686823.200000003</v>
      </c>
    </row>
    <row r="13" spans="1:29">
      <c r="A13" s="275">
        <v>5</v>
      </c>
      <c r="B13" s="276">
        <v>12</v>
      </c>
      <c r="C13" s="276">
        <v>2</v>
      </c>
      <c r="D13" s="277" t="s">
        <v>51</v>
      </c>
      <c r="E13" s="277" t="s">
        <v>168</v>
      </c>
      <c r="F13" s="278" t="s">
        <v>374</v>
      </c>
      <c r="G13" s="380">
        <v>9160179.5999999996</v>
      </c>
      <c r="H13" s="380">
        <v>3008105.75</v>
      </c>
      <c r="I13" s="380">
        <v>4200878.75</v>
      </c>
      <c r="J13" s="380">
        <v>560764.07000000007</v>
      </c>
      <c r="K13" s="380">
        <v>7769748.5700000003</v>
      </c>
      <c r="L13" s="380">
        <v>12774</v>
      </c>
      <c r="M13" s="380">
        <v>1859099.95</v>
      </c>
      <c r="N13" s="380"/>
      <c r="O13" s="380">
        <v>753824.47000000009</v>
      </c>
      <c r="P13" s="380">
        <v>1169959</v>
      </c>
      <c r="Q13" s="380">
        <v>1923783.4700000002</v>
      </c>
      <c r="R13" s="380">
        <v>696290.5</v>
      </c>
      <c r="S13" s="380">
        <v>685371</v>
      </c>
      <c r="T13" s="380">
        <v>282290</v>
      </c>
      <c r="U13" s="380">
        <v>326202.01000000007</v>
      </c>
      <c r="V13" s="380">
        <v>55760</v>
      </c>
      <c r="W13" s="380">
        <v>0</v>
      </c>
      <c r="X13" s="380">
        <v>0</v>
      </c>
      <c r="Y13" s="380">
        <v>267754.26</v>
      </c>
      <c r="Z13" s="380">
        <v>0</v>
      </c>
      <c r="AA13" s="380">
        <v>47813.64</v>
      </c>
      <c r="AB13" s="380">
        <v>1348743.29</v>
      </c>
      <c r="AC13" s="380">
        <v>24435810.290000003</v>
      </c>
    </row>
    <row r="14" spans="1:29">
      <c r="A14" s="275">
        <v>58</v>
      </c>
      <c r="B14" s="276">
        <v>13</v>
      </c>
      <c r="C14" s="276">
        <v>2</v>
      </c>
      <c r="D14" s="277" t="s">
        <v>47</v>
      </c>
      <c r="E14" s="277" t="s">
        <v>166</v>
      </c>
      <c r="F14" s="278" t="s">
        <v>348</v>
      </c>
      <c r="G14" s="380">
        <v>5928080.21</v>
      </c>
      <c r="H14" s="380">
        <v>3030189.66</v>
      </c>
      <c r="I14" s="380">
        <v>3840970</v>
      </c>
      <c r="J14" s="380">
        <v>377832</v>
      </c>
      <c r="K14" s="380">
        <v>7248991.6600000001</v>
      </c>
      <c r="L14" s="380">
        <v>11222</v>
      </c>
      <c r="M14" s="380">
        <v>1634824.89</v>
      </c>
      <c r="N14" s="380"/>
      <c r="O14" s="380">
        <v>528707.30000000005</v>
      </c>
      <c r="P14" s="380">
        <v>638951.72</v>
      </c>
      <c r="Q14" s="380">
        <v>1167659.02</v>
      </c>
      <c r="R14" s="380">
        <v>556136.49</v>
      </c>
      <c r="S14" s="380">
        <v>418153.28</v>
      </c>
      <c r="T14" s="380">
        <v>205900</v>
      </c>
      <c r="U14" s="380">
        <v>206846.93</v>
      </c>
      <c r="V14" s="380">
        <v>15</v>
      </c>
      <c r="W14" s="380">
        <v>643269.5</v>
      </c>
      <c r="X14" s="380">
        <v>0</v>
      </c>
      <c r="Y14" s="380">
        <v>509908</v>
      </c>
      <c r="Z14" s="380">
        <v>0</v>
      </c>
      <c r="AA14" s="380">
        <v>14667.35</v>
      </c>
      <c r="AB14" s="380">
        <v>1675001.35</v>
      </c>
      <c r="AC14" s="380">
        <v>20220675.680000003</v>
      </c>
    </row>
    <row r="15" spans="1:29">
      <c r="A15" s="275">
        <v>87</v>
      </c>
      <c r="B15" s="276">
        <v>14</v>
      </c>
      <c r="C15" s="276">
        <v>2</v>
      </c>
      <c r="D15" s="277" t="s">
        <v>45</v>
      </c>
      <c r="E15" s="277" t="s">
        <v>164</v>
      </c>
      <c r="F15" s="278" t="s">
        <v>327</v>
      </c>
      <c r="G15" s="380">
        <v>5810770.7400000002</v>
      </c>
      <c r="H15" s="380">
        <v>2273504.0699999998</v>
      </c>
      <c r="I15" s="380">
        <v>3988540</v>
      </c>
      <c r="J15" s="380">
        <v>346639</v>
      </c>
      <c r="K15" s="380">
        <v>6608683.0700000003</v>
      </c>
      <c r="L15" s="380">
        <v>128250</v>
      </c>
      <c r="M15" s="380">
        <v>1398483.53</v>
      </c>
      <c r="N15" s="380"/>
      <c r="O15" s="380">
        <v>602552.63</v>
      </c>
      <c r="P15" s="380">
        <v>516259.5</v>
      </c>
      <c r="Q15" s="380">
        <v>1118812.1299999999</v>
      </c>
      <c r="R15" s="380">
        <v>328086.12</v>
      </c>
      <c r="S15" s="380">
        <v>383216.01</v>
      </c>
      <c r="T15" s="380">
        <v>96350</v>
      </c>
      <c r="U15" s="380">
        <v>203834.6</v>
      </c>
      <c r="V15" s="380">
        <v>520307.96</v>
      </c>
      <c r="W15" s="380">
        <v>33465</v>
      </c>
      <c r="X15" s="380">
        <v>0</v>
      </c>
      <c r="Y15" s="380">
        <v>22500</v>
      </c>
      <c r="Z15" s="380">
        <v>0</v>
      </c>
      <c r="AA15" s="380">
        <v>16686.91</v>
      </c>
      <c r="AB15" s="380">
        <v>1769929.31</v>
      </c>
      <c r="AC15" s="380">
        <v>18439375.379999999</v>
      </c>
    </row>
    <row r="16" spans="1:29">
      <c r="A16" s="275">
        <v>60</v>
      </c>
      <c r="B16" s="276">
        <v>15</v>
      </c>
      <c r="C16" s="276">
        <v>2</v>
      </c>
      <c r="D16" s="277" t="s">
        <v>47</v>
      </c>
      <c r="E16" s="277" t="s">
        <v>218</v>
      </c>
      <c r="F16" s="278" t="s">
        <v>350</v>
      </c>
      <c r="G16" s="380">
        <v>5808111.29</v>
      </c>
      <c r="H16" s="380">
        <v>3219007.92</v>
      </c>
      <c r="I16" s="380">
        <v>4153100</v>
      </c>
      <c r="J16" s="380">
        <v>435113.56</v>
      </c>
      <c r="K16" s="380">
        <v>7807221.4799999995</v>
      </c>
      <c r="L16" s="380">
        <v>0</v>
      </c>
      <c r="M16" s="380">
        <v>2853653.92</v>
      </c>
      <c r="N16" s="380"/>
      <c r="O16" s="380">
        <v>1129847.3299999998</v>
      </c>
      <c r="P16" s="380">
        <v>1471957.7</v>
      </c>
      <c r="Q16" s="380">
        <v>2601805.0299999998</v>
      </c>
      <c r="R16" s="380">
        <v>646117</v>
      </c>
      <c r="S16" s="380">
        <v>461890.8</v>
      </c>
      <c r="T16" s="380">
        <v>250030</v>
      </c>
      <c r="U16" s="380">
        <v>363449.7</v>
      </c>
      <c r="V16" s="380">
        <v>130857.29</v>
      </c>
      <c r="W16" s="380">
        <v>0</v>
      </c>
      <c r="X16" s="380">
        <v>0</v>
      </c>
      <c r="Y16" s="380">
        <v>33500</v>
      </c>
      <c r="Z16" s="380">
        <v>0</v>
      </c>
      <c r="AA16" s="380">
        <v>141282.79999999999</v>
      </c>
      <c r="AB16" s="380">
        <v>1775500.4799999997</v>
      </c>
      <c r="AC16" s="380">
        <v>22873419.789999999</v>
      </c>
    </row>
    <row r="17" spans="1:29">
      <c r="A17" s="275">
        <v>61</v>
      </c>
      <c r="B17" s="276">
        <v>16</v>
      </c>
      <c r="C17" s="276">
        <v>2</v>
      </c>
      <c r="D17" s="277" t="s">
        <v>47</v>
      </c>
      <c r="E17" s="277" t="s">
        <v>219</v>
      </c>
      <c r="F17" s="278" t="s">
        <v>351</v>
      </c>
      <c r="G17" s="380">
        <v>5722312.3100000005</v>
      </c>
      <c r="H17" s="380">
        <v>2964458.51</v>
      </c>
      <c r="I17" s="380">
        <v>4012240</v>
      </c>
      <c r="J17" s="380">
        <v>437776.82999999996</v>
      </c>
      <c r="K17" s="380">
        <v>7414475.3399999999</v>
      </c>
      <c r="L17" s="380">
        <v>37872</v>
      </c>
      <c r="M17" s="380">
        <v>2379804.94</v>
      </c>
      <c r="N17" s="380"/>
      <c r="O17" s="380">
        <v>1064721.6599999999</v>
      </c>
      <c r="P17" s="380">
        <v>1467426.25</v>
      </c>
      <c r="Q17" s="380">
        <v>2532147.91</v>
      </c>
      <c r="R17" s="380">
        <v>481572.62</v>
      </c>
      <c r="S17" s="380">
        <v>1117163.01</v>
      </c>
      <c r="T17" s="380">
        <v>252570</v>
      </c>
      <c r="U17" s="380">
        <v>375965.15</v>
      </c>
      <c r="V17" s="380">
        <v>198843.90999999997</v>
      </c>
      <c r="W17" s="380">
        <v>274982</v>
      </c>
      <c r="X17" s="380">
        <v>0</v>
      </c>
      <c r="Y17" s="380">
        <v>0</v>
      </c>
      <c r="Z17" s="380">
        <v>0</v>
      </c>
      <c r="AA17" s="380">
        <v>29108.46</v>
      </c>
      <c r="AB17" s="380">
        <v>2456250.1999999997</v>
      </c>
      <c r="AC17" s="380">
        <v>23273067.850000001</v>
      </c>
    </row>
    <row r="18" spans="1:29">
      <c r="A18" s="275">
        <v>34</v>
      </c>
      <c r="B18" s="276">
        <v>17</v>
      </c>
      <c r="C18" s="276">
        <v>2</v>
      </c>
      <c r="D18" s="277" t="s">
        <v>53</v>
      </c>
      <c r="E18" s="277" t="s">
        <v>212</v>
      </c>
      <c r="F18" s="278" t="s">
        <v>342</v>
      </c>
      <c r="G18" s="380">
        <v>6787202.8699999992</v>
      </c>
      <c r="H18" s="380">
        <v>2754290</v>
      </c>
      <c r="I18" s="380">
        <v>5162114.1899999995</v>
      </c>
      <c r="J18" s="380">
        <v>447571.58</v>
      </c>
      <c r="K18" s="380">
        <v>8363975.7699999996</v>
      </c>
      <c r="L18" s="380">
        <v>324653.84000000003</v>
      </c>
      <c r="M18" s="380">
        <v>2649253.06</v>
      </c>
      <c r="N18" s="380"/>
      <c r="O18" s="380">
        <v>790893.23</v>
      </c>
      <c r="P18" s="380">
        <v>1963086.9</v>
      </c>
      <c r="Q18" s="380">
        <v>2753980.13</v>
      </c>
      <c r="R18" s="380">
        <v>1029671.57</v>
      </c>
      <c r="S18" s="380">
        <v>1742139.5</v>
      </c>
      <c r="T18" s="380">
        <v>823679.55</v>
      </c>
      <c r="U18" s="380">
        <v>495334.67000000004</v>
      </c>
      <c r="V18" s="380">
        <v>96026</v>
      </c>
      <c r="W18" s="380">
        <v>33714.910000000003</v>
      </c>
      <c r="X18" s="380">
        <v>0</v>
      </c>
      <c r="Y18" s="380">
        <v>107136</v>
      </c>
      <c r="Z18" s="380">
        <v>0</v>
      </c>
      <c r="AA18" s="380">
        <v>187083.03999999998</v>
      </c>
      <c r="AB18" s="380">
        <v>2705899.19</v>
      </c>
      <c r="AC18" s="380">
        <v>28099750.100000001</v>
      </c>
    </row>
    <row r="19" spans="1:29">
      <c r="A19" s="275">
        <v>75</v>
      </c>
      <c r="B19" s="276">
        <v>18</v>
      </c>
      <c r="C19" s="276">
        <v>3</v>
      </c>
      <c r="D19" s="277" t="s">
        <v>45</v>
      </c>
      <c r="E19" s="277" t="s">
        <v>188</v>
      </c>
      <c r="F19" s="278" t="s">
        <v>315</v>
      </c>
      <c r="G19" s="380">
        <v>7829089.7700000005</v>
      </c>
      <c r="H19" s="380">
        <v>2666837.58</v>
      </c>
      <c r="I19" s="380">
        <v>3888071</v>
      </c>
      <c r="J19" s="380">
        <v>566411.6</v>
      </c>
      <c r="K19" s="380">
        <v>7121320.1799999997</v>
      </c>
      <c r="L19" s="380">
        <v>58640</v>
      </c>
      <c r="M19" s="380">
        <v>1777480.18</v>
      </c>
      <c r="N19" s="380"/>
      <c r="O19" s="380">
        <v>519004.39</v>
      </c>
      <c r="P19" s="380">
        <v>885060.55</v>
      </c>
      <c r="Q19" s="380">
        <v>1404064.94</v>
      </c>
      <c r="R19" s="380">
        <v>1032056.5</v>
      </c>
      <c r="S19" s="380">
        <v>315994</v>
      </c>
      <c r="T19" s="380">
        <v>220785</v>
      </c>
      <c r="U19" s="380">
        <v>525247.2699999999</v>
      </c>
      <c r="V19" s="380">
        <v>186153.61</v>
      </c>
      <c r="W19" s="380">
        <v>1136149</v>
      </c>
      <c r="X19" s="380">
        <v>0</v>
      </c>
      <c r="Y19" s="380">
        <v>7501</v>
      </c>
      <c r="Z19" s="380">
        <v>0</v>
      </c>
      <c r="AA19" s="380">
        <v>41421.74</v>
      </c>
      <c r="AB19" s="380">
        <v>1392801.34</v>
      </c>
      <c r="AC19" s="380">
        <v>23048704.529999997</v>
      </c>
    </row>
    <row r="20" spans="1:29">
      <c r="A20" s="275">
        <v>76</v>
      </c>
      <c r="B20" s="276">
        <v>19</v>
      </c>
      <c r="C20" s="276">
        <v>3</v>
      </c>
      <c r="D20" s="277" t="s">
        <v>45</v>
      </c>
      <c r="E20" s="277" t="s">
        <v>189</v>
      </c>
      <c r="F20" s="278" t="s">
        <v>316</v>
      </c>
      <c r="G20" s="380">
        <v>8546044.5199999996</v>
      </c>
      <c r="H20" s="380">
        <v>3494630</v>
      </c>
      <c r="I20" s="380">
        <v>4433173</v>
      </c>
      <c r="J20" s="380">
        <v>595620.98</v>
      </c>
      <c r="K20" s="380">
        <v>8523423.9800000004</v>
      </c>
      <c r="L20" s="380">
        <v>20889</v>
      </c>
      <c r="M20" s="380">
        <v>1696565.35</v>
      </c>
      <c r="N20" s="380"/>
      <c r="O20" s="380">
        <v>783780.76</v>
      </c>
      <c r="P20" s="380">
        <v>1190630</v>
      </c>
      <c r="Q20" s="380">
        <v>1974410.76</v>
      </c>
      <c r="R20" s="380">
        <v>652527.23</v>
      </c>
      <c r="S20" s="380">
        <v>723675.85</v>
      </c>
      <c r="T20" s="380">
        <v>137040</v>
      </c>
      <c r="U20" s="380">
        <v>436607.33</v>
      </c>
      <c r="V20" s="380">
        <v>282072.12</v>
      </c>
      <c r="W20" s="380">
        <v>10780</v>
      </c>
      <c r="X20" s="380">
        <v>0</v>
      </c>
      <c r="Y20" s="380">
        <v>38200</v>
      </c>
      <c r="Z20" s="380">
        <v>0</v>
      </c>
      <c r="AA20" s="380">
        <v>32844</v>
      </c>
      <c r="AB20" s="380">
        <v>1670952.57</v>
      </c>
      <c r="AC20" s="380">
        <v>24746032.710000005</v>
      </c>
    </row>
    <row r="21" spans="1:29">
      <c r="A21" s="275">
        <v>82</v>
      </c>
      <c r="B21" s="276">
        <v>20</v>
      </c>
      <c r="C21" s="276">
        <v>3</v>
      </c>
      <c r="D21" s="277" t="s">
        <v>45</v>
      </c>
      <c r="E21" s="277" t="s">
        <v>195</v>
      </c>
      <c r="F21" s="278" t="s">
        <v>322</v>
      </c>
      <c r="G21" s="380">
        <v>6765800.3300000001</v>
      </c>
      <c r="H21" s="380">
        <v>3264154.5</v>
      </c>
      <c r="I21" s="380">
        <v>4723446.75</v>
      </c>
      <c r="J21" s="380">
        <v>461657</v>
      </c>
      <c r="K21" s="380">
        <v>8449258.25</v>
      </c>
      <c r="L21" s="380">
        <v>31264</v>
      </c>
      <c r="M21" s="380">
        <v>1673417.66</v>
      </c>
      <c r="N21" s="380"/>
      <c r="O21" s="380">
        <v>841954.08000000007</v>
      </c>
      <c r="P21" s="380">
        <v>383000.5</v>
      </c>
      <c r="Q21" s="380">
        <v>1224954.58</v>
      </c>
      <c r="R21" s="380">
        <v>488273.35</v>
      </c>
      <c r="S21" s="380">
        <v>930987.89</v>
      </c>
      <c r="T21" s="380">
        <v>151335</v>
      </c>
      <c r="U21" s="380">
        <v>593106.40999999992</v>
      </c>
      <c r="V21" s="380">
        <v>127531.26</v>
      </c>
      <c r="W21" s="380">
        <v>567814.5</v>
      </c>
      <c r="X21" s="380">
        <v>0</v>
      </c>
      <c r="Y21" s="380">
        <v>0</v>
      </c>
      <c r="Z21" s="380">
        <v>0</v>
      </c>
      <c r="AA21" s="380">
        <v>65422.460000000006</v>
      </c>
      <c r="AB21" s="380">
        <v>1793772.4499999997</v>
      </c>
      <c r="AC21" s="380">
        <v>22862938.140000004</v>
      </c>
    </row>
    <row r="22" spans="1:29">
      <c r="A22" s="275">
        <v>85</v>
      </c>
      <c r="B22" s="276">
        <v>21</v>
      </c>
      <c r="C22" s="276">
        <v>3</v>
      </c>
      <c r="D22" s="277" t="s">
        <v>45</v>
      </c>
      <c r="E22" s="277" t="s">
        <v>198</v>
      </c>
      <c r="F22" s="278" t="s">
        <v>325</v>
      </c>
      <c r="G22" s="380">
        <v>8153789.9100000001</v>
      </c>
      <c r="H22" s="380">
        <v>2366712</v>
      </c>
      <c r="I22" s="380">
        <v>3728258.75</v>
      </c>
      <c r="J22" s="380">
        <v>475208.2</v>
      </c>
      <c r="K22" s="380">
        <v>6570178.9500000002</v>
      </c>
      <c r="L22" s="380">
        <v>0</v>
      </c>
      <c r="M22" s="380">
        <v>1325727.27</v>
      </c>
      <c r="N22" s="380"/>
      <c r="O22" s="380">
        <v>617707.34000000008</v>
      </c>
      <c r="P22" s="380">
        <v>1185700.7</v>
      </c>
      <c r="Q22" s="380">
        <v>1803408.04</v>
      </c>
      <c r="R22" s="380">
        <v>973598.82000000007</v>
      </c>
      <c r="S22" s="380">
        <v>647160.54</v>
      </c>
      <c r="T22" s="380">
        <v>206143.1</v>
      </c>
      <c r="U22" s="380">
        <v>417321.26999999996</v>
      </c>
      <c r="V22" s="380">
        <v>60</v>
      </c>
      <c r="W22" s="380">
        <v>2019173.6</v>
      </c>
      <c r="X22" s="380">
        <v>0</v>
      </c>
      <c r="Y22" s="380">
        <v>624860.15</v>
      </c>
      <c r="Z22" s="380">
        <v>0</v>
      </c>
      <c r="AA22" s="380">
        <v>29612.46</v>
      </c>
      <c r="AB22" s="380">
        <v>898014.26</v>
      </c>
      <c r="AC22" s="380">
        <v>23669048.370000001</v>
      </c>
    </row>
    <row r="23" spans="1:29">
      <c r="A23" s="275">
        <v>22</v>
      </c>
      <c r="B23" s="276">
        <v>22</v>
      </c>
      <c r="C23" s="276">
        <v>3</v>
      </c>
      <c r="D23" s="277" t="s">
        <v>53</v>
      </c>
      <c r="E23" s="277" t="s">
        <v>201</v>
      </c>
      <c r="F23" s="278" t="s">
        <v>330</v>
      </c>
      <c r="G23" s="380">
        <v>7437434.2999999998</v>
      </c>
      <c r="H23" s="380">
        <v>2832333.5</v>
      </c>
      <c r="I23" s="380">
        <v>4552698.75</v>
      </c>
      <c r="J23" s="380">
        <v>389645.7</v>
      </c>
      <c r="K23" s="380">
        <v>7774677.9500000002</v>
      </c>
      <c r="L23" s="380">
        <v>83106.399999999994</v>
      </c>
      <c r="M23" s="380">
        <v>2086661.43</v>
      </c>
      <c r="N23" s="380"/>
      <c r="O23" s="380">
        <v>857248.02</v>
      </c>
      <c r="P23" s="380">
        <v>1002039.5</v>
      </c>
      <c r="Q23" s="380">
        <v>1859287.52</v>
      </c>
      <c r="R23" s="380">
        <v>624911.74</v>
      </c>
      <c r="S23" s="380">
        <v>255780.88</v>
      </c>
      <c r="T23" s="380">
        <v>284110</v>
      </c>
      <c r="U23" s="380">
        <v>479815.7</v>
      </c>
      <c r="V23" s="380">
        <v>84364</v>
      </c>
      <c r="W23" s="380">
        <v>198937.15</v>
      </c>
      <c r="X23" s="380">
        <v>0</v>
      </c>
      <c r="Y23" s="380">
        <v>907102</v>
      </c>
      <c r="Z23" s="380">
        <v>0</v>
      </c>
      <c r="AA23" s="380">
        <v>51124.439999999995</v>
      </c>
      <c r="AB23" s="380">
        <v>3047018.7500000005</v>
      </c>
      <c r="AC23" s="380">
        <v>25174332.259999998</v>
      </c>
    </row>
    <row r="24" spans="1:29">
      <c r="A24" s="275">
        <v>26</v>
      </c>
      <c r="B24" s="276">
        <v>23</v>
      </c>
      <c r="C24" s="276">
        <v>3</v>
      </c>
      <c r="D24" s="277" t="s">
        <v>53</v>
      </c>
      <c r="E24" s="277" t="s">
        <v>204</v>
      </c>
      <c r="F24" s="278" t="s">
        <v>334</v>
      </c>
      <c r="G24" s="380">
        <v>7492724.1299999999</v>
      </c>
      <c r="H24" s="380">
        <v>2215465</v>
      </c>
      <c r="I24" s="380">
        <v>3821686.5</v>
      </c>
      <c r="J24" s="380">
        <v>387965.4</v>
      </c>
      <c r="K24" s="380">
        <v>6425116.9000000004</v>
      </c>
      <c r="L24" s="380">
        <v>15746</v>
      </c>
      <c r="M24" s="380">
        <v>1994561.1</v>
      </c>
      <c r="N24" s="380"/>
      <c r="O24" s="380">
        <v>644976.23</v>
      </c>
      <c r="P24" s="380">
        <v>1065490.1399999999</v>
      </c>
      <c r="Q24" s="380">
        <v>1710466.3699999999</v>
      </c>
      <c r="R24" s="380">
        <v>824217.95</v>
      </c>
      <c r="S24" s="380">
        <v>292393.56</v>
      </c>
      <c r="T24" s="380">
        <v>187125</v>
      </c>
      <c r="U24" s="380">
        <v>345806.33</v>
      </c>
      <c r="V24" s="380">
        <v>44</v>
      </c>
      <c r="W24" s="380">
        <v>83775.75</v>
      </c>
      <c r="X24" s="380">
        <v>0</v>
      </c>
      <c r="Y24" s="380">
        <v>889941.44</v>
      </c>
      <c r="Z24" s="380">
        <v>0</v>
      </c>
      <c r="AA24" s="380">
        <v>211879.04000000001</v>
      </c>
      <c r="AB24" s="380">
        <v>1236477.76</v>
      </c>
      <c r="AC24" s="380">
        <v>21710275.329999998</v>
      </c>
    </row>
    <row r="25" spans="1:29">
      <c r="A25" s="275">
        <v>37</v>
      </c>
      <c r="B25" s="276">
        <v>24</v>
      </c>
      <c r="C25" s="276">
        <v>3</v>
      </c>
      <c r="D25" s="277" t="s">
        <v>49</v>
      </c>
      <c r="E25" s="277" t="s">
        <v>222</v>
      </c>
      <c r="F25" s="278" t="s">
        <v>354</v>
      </c>
      <c r="G25" s="380">
        <v>8759774.9699999988</v>
      </c>
      <c r="H25" s="380">
        <v>3128126</v>
      </c>
      <c r="I25" s="380">
        <v>3518537.5</v>
      </c>
      <c r="J25" s="380">
        <v>578423</v>
      </c>
      <c r="K25" s="380">
        <v>7225086.5</v>
      </c>
      <c r="L25" s="380">
        <v>35334</v>
      </c>
      <c r="M25" s="380">
        <v>1599106.41</v>
      </c>
      <c r="N25" s="380"/>
      <c r="O25" s="380">
        <v>683341.96</v>
      </c>
      <c r="P25" s="380">
        <v>1721504.6</v>
      </c>
      <c r="Q25" s="380">
        <v>2404846.56</v>
      </c>
      <c r="R25" s="380">
        <v>613283.30000000005</v>
      </c>
      <c r="S25" s="380">
        <v>638661.36</v>
      </c>
      <c r="T25" s="380">
        <v>267575</v>
      </c>
      <c r="U25" s="380">
        <v>515242.36</v>
      </c>
      <c r="V25" s="380">
        <v>30390.22</v>
      </c>
      <c r="W25" s="380">
        <v>0</v>
      </c>
      <c r="X25" s="380">
        <v>0</v>
      </c>
      <c r="Y25" s="380">
        <v>150000</v>
      </c>
      <c r="Z25" s="380">
        <v>0</v>
      </c>
      <c r="AA25" s="380">
        <v>37001.51</v>
      </c>
      <c r="AB25" s="380">
        <v>1502608.0899999999</v>
      </c>
      <c r="AC25" s="380">
        <v>23778910.279999997</v>
      </c>
    </row>
    <row r="26" spans="1:29">
      <c r="A26" s="275">
        <v>46</v>
      </c>
      <c r="B26" s="276">
        <v>25</v>
      </c>
      <c r="C26" s="276">
        <v>3</v>
      </c>
      <c r="D26" s="277" t="s">
        <v>49</v>
      </c>
      <c r="E26" s="277" t="s">
        <v>230</v>
      </c>
      <c r="F26" s="278" t="s">
        <v>363</v>
      </c>
      <c r="G26" s="380">
        <v>9992160.6699999999</v>
      </c>
      <c r="H26" s="380">
        <v>3840332.9</v>
      </c>
      <c r="I26" s="380">
        <v>4883413</v>
      </c>
      <c r="J26" s="380">
        <v>560210.5</v>
      </c>
      <c r="K26" s="380">
        <v>9283956.4000000004</v>
      </c>
      <c r="L26" s="380">
        <v>142008</v>
      </c>
      <c r="M26" s="380">
        <v>2691864.78</v>
      </c>
      <c r="N26" s="380"/>
      <c r="O26" s="380">
        <v>1214749.54</v>
      </c>
      <c r="P26" s="380">
        <v>740525</v>
      </c>
      <c r="Q26" s="380">
        <v>1955274.54</v>
      </c>
      <c r="R26" s="380">
        <v>945570.45</v>
      </c>
      <c r="S26" s="380">
        <v>1224484.0899999999</v>
      </c>
      <c r="T26" s="380">
        <v>281430</v>
      </c>
      <c r="U26" s="380">
        <v>471214.62999999995</v>
      </c>
      <c r="V26" s="380">
        <v>92561.3</v>
      </c>
      <c r="W26" s="380">
        <v>13433.5</v>
      </c>
      <c r="X26" s="380">
        <v>0</v>
      </c>
      <c r="Y26" s="380">
        <v>870000</v>
      </c>
      <c r="Z26" s="380">
        <v>0</v>
      </c>
      <c r="AA26" s="380">
        <v>31360.31</v>
      </c>
      <c r="AB26" s="380">
        <v>2555407.5699999998</v>
      </c>
      <c r="AC26" s="380">
        <v>30550726.239999998</v>
      </c>
    </row>
    <row r="27" spans="1:29">
      <c r="A27" s="275">
        <v>49</v>
      </c>
      <c r="B27" s="276">
        <v>26</v>
      </c>
      <c r="C27" s="276">
        <v>3</v>
      </c>
      <c r="D27" s="277" t="s">
        <v>49</v>
      </c>
      <c r="E27" s="277" t="s">
        <v>232</v>
      </c>
      <c r="F27" s="278" t="s">
        <v>366</v>
      </c>
      <c r="G27" s="380">
        <v>9951730.5099999998</v>
      </c>
      <c r="H27" s="380">
        <v>3874602.6399999997</v>
      </c>
      <c r="I27" s="380">
        <v>5185254.17</v>
      </c>
      <c r="J27" s="380">
        <v>622394.13</v>
      </c>
      <c r="K27" s="380">
        <v>9682250.9399999995</v>
      </c>
      <c r="L27" s="380">
        <v>54916.020000000004</v>
      </c>
      <c r="M27" s="380">
        <v>3247644.47</v>
      </c>
      <c r="N27" s="380"/>
      <c r="O27" s="380">
        <v>1851760.7599999998</v>
      </c>
      <c r="P27" s="380">
        <v>1481401.8</v>
      </c>
      <c r="Q27" s="380">
        <v>3333162.5599999996</v>
      </c>
      <c r="R27" s="380">
        <v>1151867.05</v>
      </c>
      <c r="S27" s="380">
        <v>1223627.25</v>
      </c>
      <c r="T27" s="380">
        <v>271990</v>
      </c>
      <c r="U27" s="380">
        <v>544052.63</v>
      </c>
      <c r="V27" s="380">
        <v>35610.65</v>
      </c>
      <c r="W27" s="380">
        <v>160929.75</v>
      </c>
      <c r="X27" s="380">
        <v>0</v>
      </c>
      <c r="Y27" s="380">
        <v>86595</v>
      </c>
      <c r="Z27" s="380">
        <v>0</v>
      </c>
      <c r="AA27" s="380">
        <v>56661</v>
      </c>
      <c r="AB27" s="380">
        <v>2298752.3100000005</v>
      </c>
      <c r="AC27" s="380">
        <v>32099790.139999993</v>
      </c>
    </row>
    <row r="28" spans="1:29">
      <c r="A28" s="275">
        <v>50</v>
      </c>
      <c r="B28" s="276">
        <v>27</v>
      </c>
      <c r="C28" s="276">
        <v>3</v>
      </c>
      <c r="D28" s="277" t="s">
        <v>49</v>
      </c>
      <c r="E28" s="277" t="s">
        <v>233</v>
      </c>
      <c r="F28" s="278" t="s">
        <v>367</v>
      </c>
      <c r="G28" s="380">
        <v>7631137.3499999996</v>
      </c>
      <c r="H28" s="380">
        <v>4163945</v>
      </c>
      <c r="I28" s="380">
        <v>4270050.5</v>
      </c>
      <c r="J28" s="380">
        <v>570082</v>
      </c>
      <c r="K28" s="380">
        <v>9004077.5</v>
      </c>
      <c r="L28" s="380">
        <v>3840</v>
      </c>
      <c r="M28" s="380">
        <v>2241866.86</v>
      </c>
      <c r="N28" s="380"/>
      <c r="O28" s="380">
        <v>718006.52</v>
      </c>
      <c r="P28" s="380">
        <v>917885.6</v>
      </c>
      <c r="Q28" s="380">
        <v>1635892.12</v>
      </c>
      <c r="R28" s="380">
        <v>806302.9</v>
      </c>
      <c r="S28" s="380">
        <v>709595.29</v>
      </c>
      <c r="T28" s="380">
        <v>188545</v>
      </c>
      <c r="U28" s="380">
        <v>368101.36000000004</v>
      </c>
      <c r="V28" s="380">
        <v>8047.49</v>
      </c>
      <c r="W28" s="380">
        <v>107828.25</v>
      </c>
      <c r="X28" s="380">
        <v>0</v>
      </c>
      <c r="Y28" s="380">
        <v>0</v>
      </c>
      <c r="Z28" s="380">
        <v>0</v>
      </c>
      <c r="AA28" s="380">
        <v>35660.229999999996</v>
      </c>
      <c r="AB28" s="380">
        <v>2911181.2799999993</v>
      </c>
      <c r="AC28" s="380">
        <v>25652075.629999995</v>
      </c>
    </row>
    <row r="29" spans="1:29">
      <c r="A29" s="275">
        <v>2</v>
      </c>
      <c r="B29" s="276">
        <v>28</v>
      </c>
      <c r="C29" s="276">
        <v>3</v>
      </c>
      <c r="D29" s="277" t="s">
        <v>51</v>
      </c>
      <c r="E29" s="277" t="s">
        <v>237</v>
      </c>
      <c r="F29" s="278" t="s">
        <v>371</v>
      </c>
      <c r="G29" s="380">
        <v>9382000.3600000013</v>
      </c>
      <c r="H29" s="380">
        <v>4249988</v>
      </c>
      <c r="I29" s="380">
        <v>4333315</v>
      </c>
      <c r="J29" s="380">
        <v>627201.70000000007</v>
      </c>
      <c r="K29" s="380">
        <v>9210504.6999999993</v>
      </c>
      <c r="L29" s="380">
        <v>69899.600000000006</v>
      </c>
      <c r="M29" s="380">
        <v>2768037.54</v>
      </c>
      <c r="N29" s="380"/>
      <c r="O29" s="380">
        <v>1396927.88</v>
      </c>
      <c r="P29" s="380">
        <v>400428.86</v>
      </c>
      <c r="Q29" s="380">
        <v>1797356.7399999998</v>
      </c>
      <c r="R29" s="380">
        <v>1191949.6299999999</v>
      </c>
      <c r="S29" s="380">
        <v>1202766.01</v>
      </c>
      <c r="T29" s="380">
        <v>546680</v>
      </c>
      <c r="U29" s="380">
        <v>790277.57000000007</v>
      </c>
      <c r="V29" s="380">
        <v>30043</v>
      </c>
      <c r="W29" s="380">
        <v>92950</v>
      </c>
      <c r="X29" s="380">
        <v>0</v>
      </c>
      <c r="Y29" s="380">
        <v>3598760</v>
      </c>
      <c r="Z29" s="380">
        <v>0</v>
      </c>
      <c r="AA29" s="380">
        <v>47579.89</v>
      </c>
      <c r="AB29" s="380">
        <v>2339648.12</v>
      </c>
      <c r="AC29" s="380">
        <v>33068453.160000004</v>
      </c>
    </row>
    <row r="30" spans="1:29">
      <c r="A30" s="275">
        <v>3</v>
      </c>
      <c r="B30" s="276">
        <v>29</v>
      </c>
      <c r="C30" s="276">
        <v>3</v>
      </c>
      <c r="D30" s="277" t="s">
        <v>51</v>
      </c>
      <c r="E30" s="277" t="s">
        <v>238</v>
      </c>
      <c r="F30" s="278" t="s">
        <v>372</v>
      </c>
      <c r="G30" s="380">
        <v>10128069.6</v>
      </c>
      <c r="H30" s="380">
        <v>3015304.76</v>
      </c>
      <c r="I30" s="380">
        <v>4656250.25</v>
      </c>
      <c r="J30" s="380">
        <v>596780.19999999995</v>
      </c>
      <c r="K30" s="380">
        <v>8268335.21</v>
      </c>
      <c r="L30" s="380">
        <v>178948</v>
      </c>
      <c r="M30" s="380">
        <v>2727472.46</v>
      </c>
      <c r="N30" s="380"/>
      <c r="O30" s="380">
        <v>957558.32</v>
      </c>
      <c r="P30" s="380">
        <v>1328102.7</v>
      </c>
      <c r="Q30" s="380">
        <v>2285661.02</v>
      </c>
      <c r="R30" s="380">
        <v>1195192.81</v>
      </c>
      <c r="S30" s="380">
        <v>1226816.1000000001</v>
      </c>
      <c r="T30" s="380">
        <v>168270</v>
      </c>
      <c r="U30" s="380">
        <v>630503.81000000006</v>
      </c>
      <c r="V30" s="380">
        <v>24609</v>
      </c>
      <c r="W30" s="380">
        <v>509410.65</v>
      </c>
      <c r="X30" s="380">
        <v>0</v>
      </c>
      <c r="Y30" s="380">
        <v>354401</v>
      </c>
      <c r="Z30" s="380">
        <v>0</v>
      </c>
      <c r="AA30" s="380">
        <v>52579.83</v>
      </c>
      <c r="AB30" s="380">
        <v>1199732.95</v>
      </c>
      <c r="AC30" s="380">
        <v>28950002.439999994</v>
      </c>
    </row>
    <row r="31" spans="1:29">
      <c r="A31" s="275">
        <v>52</v>
      </c>
      <c r="B31" s="276">
        <v>30</v>
      </c>
      <c r="C31" s="276">
        <v>3</v>
      </c>
      <c r="D31" s="277" t="s">
        <v>49</v>
      </c>
      <c r="E31" s="277" t="s">
        <v>235</v>
      </c>
      <c r="F31" s="278" t="s">
        <v>369</v>
      </c>
      <c r="G31" s="380">
        <v>8500210.4299999997</v>
      </c>
      <c r="H31" s="380">
        <v>3623960</v>
      </c>
      <c r="I31" s="380">
        <v>4763984.2699999996</v>
      </c>
      <c r="J31" s="380">
        <v>560861.07000000007</v>
      </c>
      <c r="K31" s="380">
        <v>8948805.3399999999</v>
      </c>
      <c r="L31" s="380">
        <v>25561</v>
      </c>
      <c r="M31" s="380">
        <v>2085330.1</v>
      </c>
      <c r="N31" s="380"/>
      <c r="O31" s="380">
        <v>782548.62</v>
      </c>
      <c r="P31" s="380">
        <v>1106395.5</v>
      </c>
      <c r="Q31" s="380">
        <v>1888944.12</v>
      </c>
      <c r="R31" s="380">
        <v>1033208.2999999999</v>
      </c>
      <c r="S31" s="380">
        <v>886130.12</v>
      </c>
      <c r="T31" s="380">
        <v>248935.6</v>
      </c>
      <c r="U31" s="380">
        <v>526648.36</v>
      </c>
      <c r="V31" s="380">
        <v>19448.54</v>
      </c>
      <c r="W31" s="380">
        <v>102951.23999999999</v>
      </c>
      <c r="X31" s="380">
        <v>0</v>
      </c>
      <c r="Y31" s="380">
        <v>1043600</v>
      </c>
      <c r="Z31" s="380">
        <v>0</v>
      </c>
      <c r="AA31" s="380">
        <v>62263</v>
      </c>
      <c r="AB31" s="380">
        <v>2813082.57</v>
      </c>
      <c r="AC31" s="380">
        <v>28185118.720000003</v>
      </c>
    </row>
    <row r="32" spans="1:29">
      <c r="A32" s="275">
        <v>27</v>
      </c>
      <c r="B32" s="276">
        <v>31</v>
      </c>
      <c r="C32" s="276">
        <v>4</v>
      </c>
      <c r="D32" s="277" t="s">
        <v>53</v>
      </c>
      <c r="E32" s="277" t="s">
        <v>205</v>
      </c>
      <c r="F32" s="278" t="s">
        <v>335</v>
      </c>
      <c r="G32" s="380">
        <v>9156677.879999999</v>
      </c>
      <c r="H32" s="380">
        <v>2815705</v>
      </c>
      <c r="I32" s="380">
        <v>4741053.75</v>
      </c>
      <c r="J32" s="380">
        <v>497500.4</v>
      </c>
      <c r="K32" s="380">
        <v>8054259.1500000004</v>
      </c>
      <c r="L32" s="380">
        <v>95489.2</v>
      </c>
      <c r="M32" s="380">
        <v>2243225.84</v>
      </c>
      <c r="N32" s="380"/>
      <c r="O32" s="380">
        <v>926280.08000000007</v>
      </c>
      <c r="P32" s="380">
        <v>1174578.1399999999</v>
      </c>
      <c r="Q32" s="380">
        <v>2100858.2199999997</v>
      </c>
      <c r="R32" s="380">
        <v>1236081.01</v>
      </c>
      <c r="S32" s="380">
        <v>656784</v>
      </c>
      <c r="T32" s="380">
        <v>138180</v>
      </c>
      <c r="U32" s="380">
        <v>747886.75</v>
      </c>
      <c r="V32" s="380">
        <v>161875.35</v>
      </c>
      <c r="W32" s="380">
        <v>185746.28</v>
      </c>
      <c r="X32" s="380">
        <v>0</v>
      </c>
      <c r="Y32" s="380">
        <v>469811.46</v>
      </c>
      <c r="Z32" s="380">
        <v>0</v>
      </c>
      <c r="AA32" s="380">
        <v>125197.64</v>
      </c>
      <c r="AB32" s="380">
        <v>1834167.4800000002</v>
      </c>
      <c r="AC32" s="380">
        <v>27206240.260000005</v>
      </c>
    </row>
    <row r="33" spans="1:29">
      <c r="A33" s="275">
        <v>29</v>
      </c>
      <c r="B33" s="276">
        <v>32</v>
      </c>
      <c r="C33" s="276">
        <v>4</v>
      </c>
      <c r="D33" s="277" t="s">
        <v>53</v>
      </c>
      <c r="E33" s="277" t="s">
        <v>207</v>
      </c>
      <c r="F33" s="278" t="s">
        <v>337</v>
      </c>
      <c r="G33" s="380">
        <v>9808393.3100000005</v>
      </c>
      <c r="H33" s="380">
        <v>2118805</v>
      </c>
      <c r="I33" s="380">
        <v>5979007.0099999998</v>
      </c>
      <c r="J33" s="380">
        <v>449323.5</v>
      </c>
      <c r="K33" s="380">
        <v>8547135.5099999998</v>
      </c>
      <c r="L33" s="380">
        <v>15685</v>
      </c>
      <c r="M33" s="380">
        <v>1450333.17</v>
      </c>
      <c r="N33" s="380"/>
      <c r="O33" s="380">
        <v>1102422.24</v>
      </c>
      <c r="P33" s="380">
        <v>904664</v>
      </c>
      <c r="Q33" s="380">
        <v>2007086.24</v>
      </c>
      <c r="R33" s="380">
        <v>1058018.81</v>
      </c>
      <c r="S33" s="380">
        <v>301309.18000000005</v>
      </c>
      <c r="T33" s="380">
        <v>333430.5</v>
      </c>
      <c r="U33" s="380">
        <v>454365.07000000007</v>
      </c>
      <c r="V33" s="380">
        <v>56729.41</v>
      </c>
      <c r="W33" s="380">
        <v>132250</v>
      </c>
      <c r="X33" s="380">
        <v>0</v>
      </c>
      <c r="Y33" s="380">
        <v>43284</v>
      </c>
      <c r="Z33" s="380">
        <v>0</v>
      </c>
      <c r="AA33" s="380">
        <v>81416.14</v>
      </c>
      <c r="AB33" s="380">
        <v>1744651.4800000002</v>
      </c>
      <c r="AC33" s="380">
        <v>26034087.82</v>
      </c>
    </row>
    <row r="34" spans="1:29">
      <c r="A34" s="275">
        <v>30</v>
      </c>
      <c r="B34" s="276">
        <v>33</v>
      </c>
      <c r="C34" s="276">
        <v>4</v>
      </c>
      <c r="D34" s="277" t="s">
        <v>53</v>
      </c>
      <c r="E34" s="277" t="s">
        <v>208</v>
      </c>
      <c r="F34" s="278" t="s">
        <v>338</v>
      </c>
      <c r="G34" s="380">
        <v>8547117.5599999987</v>
      </c>
      <c r="H34" s="380">
        <v>3167105</v>
      </c>
      <c r="I34" s="380">
        <v>5174819.45</v>
      </c>
      <c r="J34" s="380">
        <v>513520.9</v>
      </c>
      <c r="K34" s="380">
        <v>8855445.3499999996</v>
      </c>
      <c r="L34" s="380">
        <v>18600</v>
      </c>
      <c r="M34" s="380">
        <v>2166831.58</v>
      </c>
      <c r="N34" s="380"/>
      <c r="O34" s="380">
        <v>856453.03000000014</v>
      </c>
      <c r="P34" s="380">
        <v>1058577.25</v>
      </c>
      <c r="Q34" s="380">
        <v>1915030.2800000003</v>
      </c>
      <c r="R34" s="380">
        <v>1014881</v>
      </c>
      <c r="S34" s="380">
        <v>1291370.29</v>
      </c>
      <c r="T34" s="380">
        <v>249282.5</v>
      </c>
      <c r="U34" s="380">
        <v>573971.55999999994</v>
      </c>
      <c r="V34" s="380">
        <v>178360</v>
      </c>
      <c r="W34" s="380">
        <v>48374</v>
      </c>
      <c r="X34" s="380">
        <v>0</v>
      </c>
      <c r="Y34" s="380">
        <v>62560</v>
      </c>
      <c r="Z34" s="380">
        <v>0</v>
      </c>
      <c r="AA34" s="380">
        <v>149611.84</v>
      </c>
      <c r="AB34" s="380">
        <v>1676853.22</v>
      </c>
      <c r="AC34" s="380">
        <v>26748289.179999992</v>
      </c>
    </row>
    <row r="35" spans="1:29">
      <c r="A35" s="275">
        <v>56</v>
      </c>
      <c r="B35" s="276">
        <v>34</v>
      </c>
      <c r="C35" s="276">
        <v>4</v>
      </c>
      <c r="D35" s="277" t="s">
        <v>47</v>
      </c>
      <c r="E35" s="277" t="s">
        <v>216</v>
      </c>
      <c r="F35" s="278" t="s">
        <v>346</v>
      </c>
      <c r="G35" s="380">
        <v>9385845.0299999993</v>
      </c>
      <c r="H35" s="380">
        <v>3804035.79</v>
      </c>
      <c r="I35" s="380">
        <v>5892620.0199999996</v>
      </c>
      <c r="J35" s="380">
        <v>633120.89999999991</v>
      </c>
      <c r="K35" s="380">
        <v>10329776.709999999</v>
      </c>
      <c r="L35" s="380">
        <v>37942</v>
      </c>
      <c r="M35" s="380">
        <v>2210437.9500000002</v>
      </c>
      <c r="N35" s="380"/>
      <c r="O35" s="380">
        <v>1047671.51</v>
      </c>
      <c r="P35" s="380">
        <v>1533167</v>
      </c>
      <c r="Q35" s="380">
        <v>2580838.5099999998</v>
      </c>
      <c r="R35" s="380">
        <v>1122809.24</v>
      </c>
      <c r="S35" s="380">
        <v>659567.71</v>
      </c>
      <c r="T35" s="380">
        <v>127756.5</v>
      </c>
      <c r="U35" s="380">
        <v>773278.19000000006</v>
      </c>
      <c r="V35" s="380">
        <v>27</v>
      </c>
      <c r="W35" s="380">
        <v>262289</v>
      </c>
      <c r="X35" s="380">
        <v>0</v>
      </c>
      <c r="Y35" s="380">
        <v>292621.26</v>
      </c>
      <c r="Z35" s="380">
        <v>0</v>
      </c>
      <c r="AA35" s="380">
        <v>62794.8</v>
      </c>
      <c r="AB35" s="380">
        <v>4550891.83</v>
      </c>
      <c r="AC35" s="380">
        <v>32396875.729999997</v>
      </c>
    </row>
    <row r="36" spans="1:29">
      <c r="A36" s="275">
        <v>19</v>
      </c>
      <c r="B36" s="276">
        <v>35</v>
      </c>
      <c r="C36" s="276">
        <v>4</v>
      </c>
      <c r="D36" s="277" t="s">
        <v>55</v>
      </c>
      <c r="E36" s="277" t="s">
        <v>175</v>
      </c>
      <c r="F36" s="278" t="s">
        <v>300</v>
      </c>
      <c r="G36" s="380">
        <v>9986593.1600000001</v>
      </c>
      <c r="H36" s="380">
        <v>3326749</v>
      </c>
      <c r="I36" s="380">
        <v>5200806.75</v>
      </c>
      <c r="J36" s="380">
        <v>580255.1</v>
      </c>
      <c r="K36" s="380">
        <v>9107810.8499999996</v>
      </c>
      <c r="L36" s="380">
        <v>30225</v>
      </c>
      <c r="M36" s="380">
        <v>2922873.88</v>
      </c>
      <c r="N36" s="380"/>
      <c r="O36" s="380">
        <v>675737.09000000008</v>
      </c>
      <c r="P36" s="380">
        <v>1069943</v>
      </c>
      <c r="Q36" s="380">
        <v>1745680.09</v>
      </c>
      <c r="R36" s="380">
        <v>1390583.18</v>
      </c>
      <c r="S36" s="380">
        <v>712613.56</v>
      </c>
      <c r="T36" s="380">
        <v>549385</v>
      </c>
      <c r="U36" s="380">
        <v>481441.11</v>
      </c>
      <c r="V36" s="380">
        <v>27988.99</v>
      </c>
      <c r="W36" s="380">
        <v>3707556.3</v>
      </c>
      <c r="X36" s="380">
        <v>0</v>
      </c>
      <c r="Y36" s="380">
        <v>2860900</v>
      </c>
      <c r="Z36" s="380">
        <v>0</v>
      </c>
      <c r="AA36" s="380">
        <v>79292.759999999995</v>
      </c>
      <c r="AB36" s="380">
        <v>1327931.45</v>
      </c>
      <c r="AC36" s="380">
        <v>34930875.329999998</v>
      </c>
    </row>
    <row r="37" spans="1:29">
      <c r="A37" s="275">
        <v>36</v>
      </c>
      <c r="B37" s="276">
        <v>36</v>
      </c>
      <c r="C37" s="276">
        <v>4</v>
      </c>
      <c r="D37" s="277" t="s">
        <v>49</v>
      </c>
      <c r="E37" s="277" t="s">
        <v>221</v>
      </c>
      <c r="F37" s="278" t="s">
        <v>353</v>
      </c>
      <c r="G37" s="380">
        <v>10218642.33</v>
      </c>
      <c r="H37" s="380">
        <v>3246253.5300000003</v>
      </c>
      <c r="I37" s="380">
        <v>6180165.25</v>
      </c>
      <c r="J37" s="380">
        <v>609092.37000000011</v>
      </c>
      <c r="K37" s="380">
        <v>10035511.150000002</v>
      </c>
      <c r="L37" s="380">
        <v>19490</v>
      </c>
      <c r="M37" s="380">
        <v>2894928.28</v>
      </c>
      <c r="N37" s="380"/>
      <c r="O37" s="380">
        <v>1781200.6199999999</v>
      </c>
      <c r="P37" s="380">
        <v>988321.25</v>
      </c>
      <c r="Q37" s="380">
        <v>2769521.87</v>
      </c>
      <c r="R37" s="380">
        <v>1510411.09</v>
      </c>
      <c r="S37" s="380">
        <v>1172151.2</v>
      </c>
      <c r="T37" s="380">
        <v>454935</v>
      </c>
      <c r="U37" s="380">
        <v>719680.71000000008</v>
      </c>
      <c r="V37" s="380">
        <v>164073.31</v>
      </c>
      <c r="W37" s="380">
        <v>48900</v>
      </c>
      <c r="X37" s="380">
        <v>0</v>
      </c>
      <c r="Y37" s="380">
        <v>0</v>
      </c>
      <c r="Z37" s="380">
        <v>0</v>
      </c>
      <c r="AA37" s="380">
        <v>78041.790000000008</v>
      </c>
      <c r="AB37" s="380">
        <v>2357225.41</v>
      </c>
      <c r="AC37" s="380">
        <v>32443512.140000004</v>
      </c>
    </row>
    <row r="38" spans="1:29">
      <c r="A38" s="275">
        <v>40</v>
      </c>
      <c r="B38" s="276">
        <v>37</v>
      </c>
      <c r="C38" s="276">
        <v>4</v>
      </c>
      <c r="D38" s="277" t="s">
        <v>49</v>
      </c>
      <c r="E38" s="277" t="s">
        <v>225</v>
      </c>
      <c r="F38" s="278" t="s">
        <v>357</v>
      </c>
      <c r="G38" s="380">
        <v>10656313.810000001</v>
      </c>
      <c r="H38" s="380">
        <v>4445781</v>
      </c>
      <c r="I38" s="380">
        <v>5860832</v>
      </c>
      <c r="J38" s="380">
        <v>677061.85</v>
      </c>
      <c r="K38" s="380">
        <v>10983674.85</v>
      </c>
      <c r="L38" s="380">
        <v>115990.3</v>
      </c>
      <c r="M38" s="380">
        <v>3368728.36</v>
      </c>
      <c r="N38" s="380"/>
      <c r="O38" s="380">
        <v>1325891.6900000002</v>
      </c>
      <c r="P38" s="380">
        <v>1544359.28</v>
      </c>
      <c r="Q38" s="380">
        <v>2870250.97</v>
      </c>
      <c r="R38" s="380">
        <v>1976512.54</v>
      </c>
      <c r="S38" s="380">
        <v>1541197.43</v>
      </c>
      <c r="T38" s="380">
        <v>434540</v>
      </c>
      <c r="U38" s="380">
        <v>710848.48</v>
      </c>
      <c r="V38" s="380">
        <v>46179.1</v>
      </c>
      <c r="W38" s="380">
        <v>385670</v>
      </c>
      <c r="X38" s="380">
        <v>0</v>
      </c>
      <c r="Y38" s="380">
        <v>114776</v>
      </c>
      <c r="Z38" s="380">
        <v>0</v>
      </c>
      <c r="AA38" s="380">
        <v>96530.36</v>
      </c>
      <c r="AB38" s="380">
        <v>2766578.81</v>
      </c>
      <c r="AC38" s="380">
        <v>36067791.009999998</v>
      </c>
    </row>
    <row r="39" spans="1:29">
      <c r="A39" s="275">
        <v>43</v>
      </c>
      <c r="B39" s="276">
        <v>38</v>
      </c>
      <c r="C39" s="276">
        <v>4</v>
      </c>
      <c r="D39" s="277" t="s">
        <v>49</v>
      </c>
      <c r="E39" s="277" t="s">
        <v>227</v>
      </c>
      <c r="F39" s="278" t="s">
        <v>360</v>
      </c>
      <c r="G39" s="380">
        <v>9509062.870000001</v>
      </c>
      <c r="H39" s="380">
        <v>3679210</v>
      </c>
      <c r="I39" s="380">
        <v>5250391.75</v>
      </c>
      <c r="J39" s="380">
        <v>627229.12000000011</v>
      </c>
      <c r="K39" s="380">
        <v>9556830.870000001</v>
      </c>
      <c r="L39" s="380">
        <v>51383</v>
      </c>
      <c r="M39" s="380">
        <v>2814982.56</v>
      </c>
      <c r="N39" s="380"/>
      <c r="O39" s="380">
        <v>1512888.16</v>
      </c>
      <c r="P39" s="380">
        <v>1880899.8</v>
      </c>
      <c r="Q39" s="380">
        <v>3393787.96</v>
      </c>
      <c r="R39" s="380">
        <v>1438976.53</v>
      </c>
      <c r="S39" s="380">
        <v>1796776.1099999999</v>
      </c>
      <c r="T39" s="380">
        <v>1371100.3</v>
      </c>
      <c r="U39" s="380">
        <v>423658.21</v>
      </c>
      <c r="V39" s="380">
        <v>39683.67</v>
      </c>
      <c r="W39" s="380">
        <v>161639.9</v>
      </c>
      <c r="X39" s="380">
        <v>0</v>
      </c>
      <c r="Y39" s="380">
        <v>40000</v>
      </c>
      <c r="Z39" s="380">
        <v>340906.87</v>
      </c>
      <c r="AA39" s="380">
        <v>121990.37</v>
      </c>
      <c r="AB39" s="380">
        <v>2329500.1399999997</v>
      </c>
      <c r="AC39" s="380">
        <v>33390279.360000007</v>
      </c>
    </row>
    <row r="40" spans="1:29">
      <c r="A40" s="275">
        <v>4</v>
      </c>
      <c r="B40" s="276">
        <v>39</v>
      </c>
      <c r="C40" s="276">
        <v>4</v>
      </c>
      <c r="D40" s="277" t="s">
        <v>51</v>
      </c>
      <c r="E40" s="277" t="s">
        <v>239</v>
      </c>
      <c r="F40" s="278" t="s">
        <v>373</v>
      </c>
      <c r="G40" s="380">
        <v>11188004.199999999</v>
      </c>
      <c r="H40" s="380">
        <v>2962585</v>
      </c>
      <c r="I40" s="380">
        <v>5137852.2300000004</v>
      </c>
      <c r="J40" s="380">
        <v>679749.26</v>
      </c>
      <c r="K40" s="380">
        <v>8780186.4900000002</v>
      </c>
      <c r="L40" s="380">
        <v>36969</v>
      </c>
      <c r="M40" s="380">
        <v>3048676.14</v>
      </c>
      <c r="N40" s="380"/>
      <c r="O40" s="380">
        <v>543551.76</v>
      </c>
      <c r="P40" s="380">
        <v>2269399.5</v>
      </c>
      <c r="Q40" s="380">
        <v>2812951.26</v>
      </c>
      <c r="R40" s="380">
        <v>1347703.1</v>
      </c>
      <c r="S40" s="380">
        <v>644767.14</v>
      </c>
      <c r="T40" s="380">
        <v>313845</v>
      </c>
      <c r="U40" s="380">
        <v>653658.42999999993</v>
      </c>
      <c r="V40" s="380">
        <v>137154.54999999999</v>
      </c>
      <c r="W40" s="380">
        <v>581829.17000000004</v>
      </c>
      <c r="X40" s="380">
        <v>0</v>
      </c>
      <c r="Y40" s="380">
        <v>938140</v>
      </c>
      <c r="Z40" s="380">
        <v>0</v>
      </c>
      <c r="AA40" s="380">
        <v>41384.51</v>
      </c>
      <c r="AB40" s="380">
        <v>1423886.7999999998</v>
      </c>
      <c r="AC40" s="380">
        <v>31949155.790000003</v>
      </c>
    </row>
    <row r="41" spans="1:29">
      <c r="A41" s="275">
        <v>9</v>
      </c>
      <c r="B41" s="276">
        <v>40</v>
      </c>
      <c r="C41" s="276">
        <v>4</v>
      </c>
      <c r="D41" s="277" t="s">
        <v>51</v>
      </c>
      <c r="E41" s="277" t="s">
        <v>243</v>
      </c>
      <c r="F41" s="278" t="s">
        <v>378</v>
      </c>
      <c r="G41" s="380">
        <v>10581837.77</v>
      </c>
      <c r="H41" s="380">
        <v>3914396.82</v>
      </c>
      <c r="I41" s="380">
        <v>5254679.75</v>
      </c>
      <c r="J41" s="380">
        <v>664432</v>
      </c>
      <c r="K41" s="380">
        <v>9833508.5700000003</v>
      </c>
      <c r="L41" s="380">
        <v>48500</v>
      </c>
      <c r="M41" s="380">
        <v>3703331.15</v>
      </c>
      <c r="N41" s="380"/>
      <c r="O41" s="380">
        <v>690047.77</v>
      </c>
      <c r="P41" s="380">
        <v>2509962</v>
      </c>
      <c r="Q41" s="380">
        <v>3200009.77</v>
      </c>
      <c r="R41" s="380">
        <v>1497127.1400000001</v>
      </c>
      <c r="S41" s="380">
        <v>2331828.0499999998</v>
      </c>
      <c r="T41" s="380">
        <v>720000</v>
      </c>
      <c r="U41" s="380">
        <v>469561.13</v>
      </c>
      <c r="V41" s="380">
        <v>206890.13</v>
      </c>
      <c r="W41" s="380">
        <v>1875126.44</v>
      </c>
      <c r="X41" s="380">
        <v>0</v>
      </c>
      <c r="Y41" s="380">
        <v>827930</v>
      </c>
      <c r="Z41" s="380">
        <v>0</v>
      </c>
      <c r="AA41" s="380">
        <v>44355.4</v>
      </c>
      <c r="AB41" s="380">
        <v>2609279.19</v>
      </c>
      <c r="AC41" s="380">
        <v>37949284.739999995</v>
      </c>
    </row>
    <row r="42" spans="1:29">
      <c r="A42" s="275">
        <v>33</v>
      </c>
      <c r="B42" s="276">
        <v>41</v>
      </c>
      <c r="C42" s="276">
        <v>4</v>
      </c>
      <c r="D42" s="277" t="s">
        <v>53</v>
      </c>
      <c r="E42" s="277" t="s">
        <v>211</v>
      </c>
      <c r="F42" s="278" t="s">
        <v>341</v>
      </c>
      <c r="G42" s="380">
        <v>8330939.9800000004</v>
      </c>
      <c r="H42" s="380">
        <v>3072535</v>
      </c>
      <c r="I42" s="380">
        <v>4664377.25</v>
      </c>
      <c r="J42" s="380">
        <v>506422.27</v>
      </c>
      <c r="K42" s="380">
        <v>8243334.5199999996</v>
      </c>
      <c r="L42" s="380">
        <v>48893</v>
      </c>
      <c r="M42" s="380">
        <v>1829800.43</v>
      </c>
      <c r="N42" s="380"/>
      <c r="O42" s="380">
        <v>727199.90999999992</v>
      </c>
      <c r="P42" s="380">
        <v>1376008</v>
      </c>
      <c r="Q42" s="380">
        <v>2103207.91</v>
      </c>
      <c r="R42" s="380">
        <v>705590.6</v>
      </c>
      <c r="S42" s="380">
        <v>457643.99</v>
      </c>
      <c r="T42" s="380">
        <v>394223.4</v>
      </c>
      <c r="U42" s="380">
        <v>624435.92000000004</v>
      </c>
      <c r="V42" s="380">
        <v>18015</v>
      </c>
      <c r="W42" s="380">
        <v>120934.25</v>
      </c>
      <c r="X42" s="380">
        <v>0</v>
      </c>
      <c r="Y42" s="380">
        <v>444224</v>
      </c>
      <c r="Z42" s="380">
        <v>0</v>
      </c>
      <c r="AA42" s="380">
        <v>101072.14</v>
      </c>
      <c r="AB42" s="380">
        <v>2181849.9499999997</v>
      </c>
      <c r="AC42" s="380">
        <v>25604165.09</v>
      </c>
    </row>
    <row r="43" spans="1:29">
      <c r="A43" s="275">
        <v>67</v>
      </c>
      <c r="B43" s="276">
        <v>42</v>
      </c>
      <c r="C43" s="276">
        <v>4</v>
      </c>
      <c r="D43" s="277" t="s">
        <v>88</v>
      </c>
      <c r="E43" s="277" t="s">
        <v>181</v>
      </c>
      <c r="F43" s="278" t="s">
        <v>307</v>
      </c>
      <c r="G43" s="380">
        <v>8425979.0399999991</v>
      </c>
      <c r="H43" s="380">
        <v>3764544.52</v>
      </c>
      <c r="I43" s="380">
        <v>5053955</v>
      </c>
      <c r="J43" s="380">
        <v>587207.94000000006</v>
      </c>
      <c r="K43" s="380">
        <v>9405707.459999999</v>
      </c>
      <c r="L43" s="380">
        <v>202692.01</v>
      </c>
      <c r="M43" s="380">
        <v>2819839.07</v>
      </c>
      <c r="N43" s="380"/>
      <c r="O43" s="380">
        <v>1259768.1199999999</v>
      </c>
      <c r="P43" s="380">
        <v>2455703.98</v>
      </c>
      <c r="Q43" s="380">
        <v>3715472.0999999996</v>
      </c>
      <c r="R43" s="380">
        <v>1249987.97</v>
      </c>
      <c r="S43" s="380">
        <v>1308103</v>
      </c>
      <c r="T43" s="380">
        <v>329771.5</v>
      </c>
      <c r="U43" s="380">
        <v>633841.24</v>
      </c>
      <c r="V43" s="380">
        <v>131274</v>
      </c>
      <c r="W43" s="380">
        <v>474460.15999999997</v>
      </c>
      <c r="X43" s="380">
        <v>0</v>
      </c>
      <c r="Y43" s="380">
        <v>480447</v>
      </c>
      <c r="Z43" s="380">
        <v>0</v>
      </c>
      <c r="AA43" s="380">
        <v>219252.86</v>
      </c>
      <c r="AB43" s="380">
        <v>2325761.4099999997</v>
      </c>
      <c r="AC43" s="380">
        <v>31722588.819999997</v>
      </c>
    </row>
    <row r="44" spans="1:29">
      <c r="A44" s="275">
        <v>77</v>
      </c>
      <c r="B44" s="276">
        <v>43</v>
      </c>
      <c r="C44" s="276">
        <v>5</v>
      </c>
      <c r="D44" s="277" t="s">
        <v>45</v>
      </c>
      <c r="E44" s="277" t="s">
        <v>190</v>
      </c>
      <c r="F44" s="278" t="s">
        <v>317</v>
      </c>
      <c r="G44" s="380">
        <v>10866804.300000001</v>
      </c>
      <c r="H44" s="380">
        <v>3338561.87</v>
      </c>
      <c r="I44" s="380">
        <v>4584955.0999999996</v>
      </c>
      <c r="J44" s="380">
        <v>655203.89999999991</v>
      </c>
      <c r="K44" s="380">
        <v>8578720.8699999992</v>
      </c>
      <c r="L44" s="380">
        <v>55321.68</v>
      </c>
      <c r="M44" s="380">
        <v>2691621.24</v>
      </c>
      <c r="N44" s="380"/>
      <c r="O44" s="380">
        <v>1475571.2899999998</v>
      </c>
      <c r="P44" s="380">
        <v>1474787.82</v>
      </c>
      <c r="Q44" s="380">
        <v>2950359.11</v>
      </c>
      <c r="R44" s="380">
        <v>734590.2</v>
      </c>
      <c r="S44" s="380">
        <v>314168.93</v>
      </c>
      <c r="T44" s="380">
        <v>462410</v>
      </c>
      <c r="U44" s="380">
        <v>546004.82000000007</v>
      </c>
      <c r="V44" s="380">
        <v>27154.53</v>
      </c>
      <c r="W44" s="380">
        <v>255004</v>
      </c>
      <c r="X44" s="380">
        <v>0</v>
      </c>
      <c r="Y44" s="380">
        <v>1790148.82</v>
      </c>
      <c r="Z44" s="380">
        <v>0</v>
      </c>
      <c r="AA44" s="380">
        <v>141683.04999999999</v>
      </c>
      <c r="AB44" s="380">
        <v>2919501.3399999994</v>
      </c>
      <c r="AC44" s="380">
        <v>32333492.890000004</v>
      </c>
    </row>
    <row r="45" spans="1:29">
      <c r="A45" s="275">
        <v>17</v>
      </c>
      <c r="B45" s="276">
        <v>44</v>
      </c>
      <c r="C45" s="276">
        <v>5</v>
      </c>
      <c r="D45" s="277" t="s">
        <v>55</v>
      </c>
      <c r="E45" s="277" t="s">
        <v>173</v>
      </c>
      <c r="F45" s="278" t="s">
        <v>298</v>
      </c>
      <c r="G45" s="380">
        <v>10609433.85</v>
      </c>
      <c r="H45" s="380">
        <v>3489630.39</v>
      </c>
      <c r="I45" s="380">
        <v>4257457</v>
      </c>
      <c r="J45" s="380">
        <v>614924.9</v>
      </c>
      <c r="K45" s="380">
        <v>8362012.290000001</v>
      </c>
      <c r="L45" s="380">
        <v>55449.99</v>
      </c>
      <c r="M45" s="380">
        <v>2687482.58</v>
      </c>
      <c r="N45" s="380"/>
      <c r="O45" s="380">
        <v>931260.25</v>
      </c>
      <c r="P45" s="380">
        <v>1733356.86</v>
      </c>
      <c r="Q45" s="380">
        <v>2664617.1100000003</v>
      </c>
      <c r="R45" s="380">
        <v>1894184.3</v>
      </c>
      <c r="S45" s="380">
        <v>1728430.7000000002</v>
      </c>
      <c r="T45" s="380">
        <v>786831.77</v>
      </c>
      <c r="U45" s="380">
        <v>710062.28999999992</v>
      </c>
      <c r="V45" s="380">
        <v>45633.85</v>
      </c>
      <c r="W45" s="380">
        <v>1591224</v>
      </c>
      <c r="X45" s="380">
        <v>0</v>
      </c>
      <c r="Y45" s="380">
        <v>230570</v>
      </c>
      <c r="Z45" s="380">
        <v>0</v>
      </c>
      <c r="AA45" s="380">
        <v>184198.19</v>
      </c>
      <c r="AB45" s="380">
        <v>2285250.4200000004</v>
      </c>
      <c r="AC45" s="380">
        <v>33835381.340000004</v>
      </c>
    </row>
    <row r="46" spans="1:29">
      <c r="A46" s="275">
        <v>18</v>
      </c>
      <c r="B46" s="276">
        <v>45</v>
      </c>
      <c r="C46" s="276">
        <v>5</v>
      </c>
      <c r="D46" s="277" t="s">
        <v>55</v>
      </c>
      <c r="E46" s="277" t="s">
        <v>174</v>
      </c>
      <c r="F46" s="278" t="s">
        <v>299</v>
      </c>
      <c r="G46" s="380">
        <v>9693711.0700000003</v>
      </c>
      <c r="H46" s="380">
        <v>2889315</v>
      </c>
      <c r="I46" s="380">
        <v>6284589</v>
      </c>
      <c r="J46" s="380">
        <v>531123.9</v>
      </c>
      <c r="K46" s="380">
        <v>9705027.9000000004</v>
      </c>
      <c r="L46" s="380">
        <v>59712</v>
      </c>
      <c r="M46" s="380">
        <v>3819776.72</v>
      </c>
      <c r="N46" s="380"/>
      <c r="O46" s="380">
        <v>1262136.17</v>
      </c>
      <c r="P46" s="380">
        <v>1038059.8</v>
      </c>
      <c r="Q46" s="380">
        <v>2300195.9699999997</v>
      </c>
      <c r="R46" s="380">
        <v>1268600.8500000001</v>
      </c>
      <c r="S46" s="380">
        <v>1390712.4700000002</v>
      </c>
      <c r="T46" s="380">
        <v>952765</v>
      </c>
      <c r="U46" s="380">
        <v>422899.79</v>
      </c>
      <c r="V46" s="380">
        <v>226879.5</v>
      </c>
      <c r="W46" s="380">
        <v>1119603.8500000001</v>
      </c>
      <c r="X46" s="380">
        <v>0</v>
      </c>
      <c r="Y46" s="380">
        <v>434894.54</v>
      </c>
      <c r="Z46" s="380">
        <v>0</v>
      </c>
      <c r="AA46" s="380">
        <v>86246.92</v>
      </c>
      <c r="AB46" s="380">
        <v>2601857.6999999997</v>
      </c>
      <c r="AC46" s="380">
        <v>34082884.280000001</v>
      </c>
    </row>
    <row r="47" spans="1:29">
      <c r="A47" s="275">
        <v>48</v>
      </c>
      <c r="B47" s="276">
        <v>46</v>
      </c>
      <c r="C47" s="276">
        <v>5</v>
      </c>
      <c r="D47" s="277" t="s">
        <v>49</v>
      </c>
      <c r="E47" s="277" t="s">
        <v>231</v>
      </c>
      <c r="F47" s="278" t="s">
        <v>365</v>
      </c>
      <c r="G47" s="380">
        <v>11901055.180000002</v>
      </c>
      <c r="H47" s="380">
        <v>3365941.07</v>
      </c>
      <c r="I47" s="380">
        <v>5966007</v>
      </c>
      <c r="J47" s="380">
        <v>757613.45000000007</v>
      </c>
      <c r="K47" s="380">
        <v>10089561.52</v>
      </c>
      <c r="L47" s="380">
        <v>96434</v>
      </c>
      <c r="M47" s="380">
        <v>3757605.94</v>
      </c>
      <c r="N47" s="380"/>
      <c r="O47" s="380">
        <v>1000352.5599999999</v>
      </c>
      <c r="P47" s="380">
        <v>1993708.22</v>
      </c>
      <c r="Q47" s="380">
        <v>2994060.78</v>
      </c>
      <c r="R47" s="380">
        <v>1774084.21</v>
      </c>
      <c r="S47" s="380">
        <v>5531763.3700000001</v>
      </c>
      <c r="T47" s="380">
        <v>86441.5</v>
      </c>
      <c r="U47" s="380">
        <v>676233.08000000007</v>
      </c>
      <c r="V47" s="380">
        <v>282491.69</v>
      </c>
      <c r="W47" s="380">
        <v>819226.4</v>
      </c>
      <c r="X47" s="380">
        <v>0</v>
      </c>
      <c r="Y47" s="380">
        <v>7500</v>
      </c>
      <c r="Z47" s="380">
        <v>0</v>
      </c>
      <c r="AA47" s="380">
        <v>68507.179999999993</v>
      </c>
      <c r="AB47" s="380">
        <v>2235759.58</v>
      </c>
      <c r="AC47" s="380">
        <v>40320724.43</v>
      </c>
    </row>
    <row r="48" spans="1:29">
      <c r="A48" s="275">
        <v>6</v>
      </c>
      <c r="B48" s="276">
        <v>47</v>
      </c>
      <c r="C48" s="276">
        <v>5</v>
      </c>
      <c r="D48" s="277" t="s">
        <v>51</v>
      </c>
      <c r="E48" s="277" t="s">
        <v>240</v>
      </c>
      <c r="F48" s="278" t="s">
        <v>375</v>
      </c>
      <c r="G48" s="380">
        <v>12420002.039999999</v>
      </c>
      <c r="H48" s="380">
        <v>3356427.83</v>
      </c>
      <c r="I48" s="380">
        <v>5560365.8700000001</v>
      </c>
      <c r="J48" s="380">
        <v>743327.37</v>
      </c>
      <c r="K48" s="380">
        <v>9660121.0699999984</v>
      </c>
      <c r="L48" s="380">
        <v>105851.44</v>
      </c>
      <c r="M48" s="380">
        <v>3399509.93</v>
      </c>
      <c r="N48" s="380"/>
      <c r="O48" s="380">
        <v>2308716.5100000002</v>
      </c>
      <c r="P48" s="380">
        <v>2190340.5</v>
      </c>
      <c r="Q48" s="380">
        <v>4499057.01</v>
      </c>
      <c r="R48" s="380">
        <v>656866.47</v>
      </c>
      <c r="S48" s="380">
        <v>715690.55</v>
      </c>
      <c r="T48" s="380">
        <v>416081</v>
      </c>
      <c r="U48" s="380">
        <v>735453.94</v>
      </c>
      <c r="V48" s="380">
        <v>34567.879999999997</v>
      </c>
      <c r="W48" s="380">
        <v>145076.6</v>
      </c>
      <c r="X48" s="380">
        <v>0</v>
      </c>
      <c r="Y48" s="380">
        <v>2375680.2199999997</v>
      </c>
      <c r="Z48" s="380">
        <v>0</v>
      </c>
      <c r="AA48" s="380">
        <v>54340.04</v>
      </c>
      <c r="AB48" s="380">
        <v>1498981.76</v>
      </c>
      <c r="AC48" s="380">
        <v>36717279.950000003</v>
      </c>
    </row>
    <row r="49" spans="1:29">
      <c r="A49" s="275">
        <v>10</v>
      </c>
      <c r="B49" s="276">
        <v>48</v>
      </c>
      <c r="C49" s="276">
        <v>5</v>
      </c>
      <c r="D49" s="277" t="s">
        <v>51</v>
      </c>
      <c r="E49" s="277" t="s">
        <v>244</v>
      </c>
      <c r="F49" s="278" t="s">
        <v>379</v>
      </c>
      <c r="G49" s="380">
        <v>11299709.389999999</v>
      </c>
      <c r="H49" s="380">
        <v>4453083.93</v>
      </c>
      <c r="I49" s="380">
        <v>5324713.08</v>
      </c>
      <c r="J49" s="380">
        <v>715692.87000000011</v>
      </c>
      <c r="K49" s="380">
        <v>10493489.879999999</v>
      </c>
      <c r="L49" s="380">
        <v>49628.09</v>
      </c>
      <c r="M49" s="380">
        <v>3662672.47</v>
      </c>
      <c r="N49" s="380"/>
      <c r="O49" s="380">
        <v>653833.41</v>
      </c>
      <c r="P49" s="380">
        <v>2593568.4</v>
      </c>
      <c r="Q49" s="380">
        <v>3247401.81</v>
      </c>
      <c r="R49" s="380">
        <v>1333970.8600000001</v>
      </c>
      <c r="S49" s="380">
        <v>3042474.29</v>
      </c>
      <c r="T49" s="380">
        <v>1258772</v>
      </c>
      <c r="U49" s="380">
        <v>770565.09000000008</v>
      </c>
      <c r="V49" s="380">
        <v>215103.99</v>
      </c>
      <c r="W49" s="380">
        <v>861171</v>
      </c>
      <c r="X49" s="380">
        <v>0</v>
      </c>
      <c r="Y49" s="380">
        <v>220200</v>
      </c>
      <c r="Z49" s="380">
        <v>80.25</v>
      </c>
      <c r="AA49" s="380">
        <v>56496.930000000008</v>
      </c>
      <c r="AB49" s="380">
        <v>3329933.1699999995</v>
      </c>
      <c r="AC49" s="380">
        <v>39841669.219999999</v>
      </c>
    </row>
    <row r="50" spans="1:29">
      <c r="A50" s="275">
        <v>64</v>
      </c>
      <c r="B50" s="276">
        <v>49</v>
      </c>
      <c r="C50" s="276">
        <v>6</v>
      </c>
      <c r="D50" s="277" t="s">
        <v>88</v>
      </c>
      <c r="E50" s="277" t="s">
        <v>178</v>
      </c>
      <c r="F50" s="278" t="s">
        <v>304</v>
      </c>
      <c r="G50" s="380">
        <v>12575336.510000002</v>
      </c>
      <c r="H50" s="380">
        <v>3640160</v>
      </c>
      <c r="I50" s="380">
        <v>6199979</v>
      </c>
      <c r="J50" s="380">
        <v>735801.3</v>
      </c>
      <c r="K50" s="380">
        <v>10575940.300000001</v>
      </c>
      <c r="L50" s="380">
        <v>142258.11000000002</v>
      </c>
      <c r="M50" s="380">
        <v>4383274.41</v>
      </c>
      <c r="N50" s="380"/>
      <c r="O50" s="380">
        <v>1647882.6400000001</v>
      </c>
      <c r="P50" s="380">
        <v>1298781.5</v>
      </c>
      <c r="Q50" s="380">
        <v>2946664.14</v>
      </c>
      <c r="R50" s="380">
        <v>1413048.1</v>
      </c>
      <c r="S50" s="380">
        <v>3250177.7399999998</v>
      </c>
      <c r="T50" s="380">
        <v>559034</v>
      </c>
      <c r="U50" s="380">
        <v>893422.84</v>
      </c>
      <c r="V50" s="380">
        <v>105430</v>
      </c>
      <c r="W50" s="380">
        <v>1510011.26</v>
      </c>
      <c r="X50" s="380">
        <v>0</v>
      </c>
      <c r="Y50" s="380">
        <v>398956</v>
      </c>
      <c r="Z50" s="380">
        <v>0</v>
      </c>
      <c r="AA50" s="380">
        <v>40837.58</v>
      </c>
      <c r="AB50" s="380">
        <v>3198974.9600000004</v>
      </c>
      <c r="AC50" s="380">
        <v>41993365.950000003</v>
      </c>
    </row>
    <row r="51" spans="1:29">
      <c r="A51" s="275">
        <v>66</v>
      </c>
      <c r="B51" s="276">
        <v>50</v>
      </c>
      <c r="C51" s="276">
        <v>6</v>
      </c>
      <c r="D51" s="277" t="s">
        <v>88</v>
      </c>
      <c r="E51" s="277" t="s">
        <v>180</v>
      </c>
      <c r="F51" s="278" t="s">
        <v>306</v>
      </c>
      <c r="G51" s="380">
        <v>12401289.57</v>
      </c>
      <c r="H51" s="380">
        <v>4017719.01</v>
      </c>
      <c r="I51" s="380">
        <v>7345708.71</v>
      </c>
      <c r="J51" s="380">
        <v>806956</v>
      </c>
      <c r="K51" s="380">
        <v>12170383.719999999</v>
      </c>
      <c r="L51" s="380">
        <v>29090</v>
      </c>
      <c r="M51" s="380">
        <v>4271336.42</v>
      </c>
      <c r="N51" s="380"/>
      <c r="O51" s="380">
        <v>1489140.06</v>
      </c>
      <c r="P51" s="380">
        <v>588242.69999999995</v>
      </c>
      <c r="Q51" s="380">
        <v>2077382.76</v>
      </c>
      <c r="R51" s="380">
        <v>1779925.04</v>
      </c>
      <c r="S51" s="380">
        <v>920088.37999999989</v>
      </c>
      <c r="T51" s="380">
        <v>388346</v>
      </c>
      <c r="U51" s="380">
        <v>734659.10000000009</v>
      </c>
      <c r="V51" s="380">
        <v>585598.62999999989</v>
      </c>
      <c r="W51" s="380">
        <v>192046.75</v>
      </c>
      <c r="X51" s="380">
        <v>0</v>
      </c>
      <c r="Y51" s="380">
        <v>780042.44</v>
      </c>
      <c r="Z51" s="380">
        <v>0</v>
      </c>
      <c r="AA51" s="380">
        <v>95056.650000000009</v>
      </c>
      <c r="AB51" s="380">
        <v>3601609.31</v>
      </c>
      <c r="AC51" s="380">
        <v>40026854.770000003</v>
      </c>
    </row>
    <row r="52" spans="1:29">
      <c r="A52" s="275">
        <v>73</v>
      </c>
      <c r="B52" s="276">
        <v>51</v>
      </c>
      <c r="C52" s="276">
        <v>6</v>
      </c>
      <c r="D52" s="277" t="s">
        <v>45</v>
      </c>
      <c r="E52" s="277" t="s">
        <v>186</v>
      </c>
      <c r="F52" s="278" t="s">
        <v>313</v>
      </c>
      <c r="G52" s="380">
        <v>11749359.18</v>
      </c>
      <c r="H52" s="380">
        <v>3470407</v>
      </c>
      <c r="I52" s="380">
        <v>5274655.7699999996</v>
      </c>
      <c r="J52" s="380">
        <v>705312.91</v>
      </c>
      <c r="K52" s="380">
        <v>9450375.6799999997</v>
      </c>
      <c r="L52" s="380">
        <v>18719.259999999998</v>
      </c>
      <c r="M52" s="380">
        <v>2712169.26</v>
      </c>
      <c r="N52" s="380"/>
      <c r="O52" s="380">
        <v>1071196.3399999999</v>
      </c>
      <c r="P52" s="380">
        <v>1530443.5</v>
      </c>
      <c r="Q52" s="380">
        <v>2601639.84</v>
      </c>
      <c r="R52" s="380">
        <v>872091.86</v>
      </c>
      <c r="S52" s="380">
        <v>1852406.5</v>
      </c>
      <c r="T52" s="380">
        <v>104855</v>
      </c>
      <c r="U52" s="380">
        <v>706080.35</v>
      </c>
      <c r="V52" s="380">
        <v>141485.26</v>
      </c>
      <c r="W52" s="380">
        <v>139600</v>
      </c>
      <c r="X52" s="380">
        <v>0</v>
      </c>
      <c r="Y52" s="380">
        <v>67714</v>
      </c>
      <c r="Z52" s="380">
        <v>0</v>
      </c>
      <c r="AA52" s="380">
        <v>67630.040000000008</v>
      </c>
      <c r="AB52" s="380">
        <v>2473641.4600000004</v>
      </c>
      <c r="AC52" s="380">
        <v>32957767.690000005</v>
      </c>
    </row>
    <row r="53" spans="1:29">
      <c r="A53" s="275">
        <v>24</v>
      </c>
      <c r="B53" s="276">
        <v>52</v>
      </c>
      <c r="C53" s="276">
        <v>6</v>
      </c>
      <c r="D53" s="277" t="s">
        <v>53</v>
      </c>
      <c r="E53" s="277" t="s">
        <v>203</v>
      </c>
      <c r="F53" s="278" t="s">
        <v>332</v>
      </c>
      <c r="G53" s="380">
        <v>9687179.8000000007</v>
      </c>
      <c r="H53" s="380">
        <v>3996605</v>
      </c>
      <c r="I53" s="380">
        <v>6469402.1400000006</v>
      </c>
      <c r="J53" s="380">
        <v>604685.1</v>
      </c>
      <c r="K53" s="380">
        <v>11070692.24</v>
      </c>
      <c r="L53" s="380">
        <v>61087.38</v>
      </c>
      <c r="M53" s="380">
        <v>2816029.65</v>
      </c>
      <c r="N53" s="380"/>
      <c r="O53" s="380">
        <v>2559615.09</v>
      </c>
      <c r="P53" s="380">
        <v>1453442</v>
      </c>
      <c r="Q53" s="380">
        <v>4013057.09</v>
      </c>
      <c r="R53" s="380">
        <v>1583310.5200000003</v>
      </c>
      <c r="S53" s="380">
        <v>1508825.86</v>
      </c>
      <c r="T53" s="380">
        <v>564050</v>
      </c>
      <c r="U53" s="380">
        <v>961859.34</v>
      </c>
      <c r="V53" s="380">
        <v>27</v>
      </c>
      <c r="W53" s="380">
        <v>40000</v>
      </c>
      <c r="X53" s="380">
        <v>0</v>
      </c>
      <c r="Y53" s="380">
        <v>1348496.96</v>
      </c>
      <c r="Z53" s="380">
        <v>0</v>
      </c>
      <c r="AA53" s="380">
        <v>106447.98000000001</v>
      </c>
      <c r="AB53" s="380">
        <v>3078536.8999999994</v>
      </c>
      <c r="AC53" s="380">
        <v>36839600.719999991</v>
      </c>
    </row>
    <row r="54" spans="1:29">
      <c r="A54" s="275">
        <v>14</v>
      </c>
      <c r="B54" s="276">
        <v>53</v>
      </c>
      <c r="C54" s="276">
        <v>6</v>
      </c>
      <c r="D54" s="277" t="s">
        <v>55</v>
      </c>
      <c r="E54" s="277" t="s">
        <v>170</v>
      </c>
      <c r="F54" s="278" t="s">
        <v>295</v>
      </c>
      <c r="G54" s="380">
        <v>10558733.59</v>
      </c>
      <c r="H54" s="380">
        <v>3549418.0300000003</v>
      </c>
      <c r="I54" s="380">
        <v>5600166.75</v>
      </c>
      <c r="J54" s="380">
        <v>622172.19999999995</v>
      </c>
      <c r="K54" s="380">
        <v>9771756.9800000004</v>
      </c>
      <c r="L54" s="380">
        <v>121239.83</v>
      </c>
      <c r="M54" s="380">
        <v>3636592.19</v>
      </c>
      <c r="N54" s="380"/>
      <c r="O54" s="380">
        <v>1589500</v>
      </c>
      <c r="P54" s="380">
        <v>1520851.15</v>
      </c>
      <c r="Q54" s="380">
        <v>3110351.15</v>
      </c>
      <c r="R54" s="380">
        <v>1082119.76</v>
      </c>
      <c r="S54" s="380">
        <v>1409501.81</v>
      </c>
      <c r="T54" s="380">
        <v>782335</v>
      </c>
      <c r="U54" s="380">
        <v>580605.65999999992</v>
      </c>
      <c r="V54" s="380">
        <v>186208.66999999998</v>
      </c>
      <c r="W54" s="380">
        <v>3063461.23</v>
      </c>
      <c r="X54" s="380">
        <v>0</v>
      </c>
      <c r="Y54" s="380">
        <v>2174107.2200000002</v>
      </c>
      <c r="Z54" s="380">
        <v>0</v>
      </c>
      <c r="AA54" s="380">
        <v>165363.28999999998</v>
      </c>
      <c r="AB54" s="380">
        <v>2151069.11</v>
      </c>
      <c r="AC54" s="380">
        <v>38793445.489999995</v>
      </c>
    </row>
    <row r="55" spans="1:29">
      <c r="A55" s="275">
        <v>7</v>
      </c>
      <c r="B55" s="276">
        <v>54</v>
      </c>
      <c r="C55" s="276">
        <v>6</v>
      </c>
      <c r="D55" s="277" t="s">
        <v>51</v>
      </c>
      <c r="E55" s="277" t="s">
        <v>241</v>
      </c>
      <c r="F55" s="278" t="s">
        <v>376</v>
      </c>
      <c r="G55" s="380">
        <v>16620831.43</v>
      </c>
      <c r="H55" s="380">
        <v>2872920</v>
      </c>
      <c r="I55" s="380">
        <v>8904986.25</v>
      </c>
      <c r="J55" s="380">
        <v>1164555.27</v>
      </c>
      <c r="K55" s="380">
        <v>12942461.52</v>
      </c>
      <c r="L55" s="380">
        <v>209947</v>
      </c>
      <c r="M55" s="380">
        <v>4199154.05</v>
      </c>
      <c r="N55" s="380"/>
      <c r="O55" s="380">
        <v>1634985.77</v>
      </c>
      <c r="P55" s="380">
        <v>1366671.4</v>
      </c>
      <c r="Q55" s="380">
        <v>3001657.17</v>
      </c>
      <c r="R55" s="380">
        <v>1276340.8199999998</v>
      </c>
      <c r="S55" s="380">
        <v>1002474.67</v>
      </c>
      <c r="T55" s="380">
        <v>334966.5</v>
      </c>
      <c r="U55" s="380">
        <v>661539.27999999991</v>
      </c>
      <c r="V55" s="380">
        <v>120055</v>
      </c>
      <c r="W55" s="380">
        <v>87509</v>
      </c>
      <c r="X55" s="380">
        <v>0</v>
      </c>
      <c r="Y55" s="380">
        <v>5606857</v>
      </c>
      <c r="Z55" s="380">
        <v>0</v>
      </c>
      <c r="AA55" s="380">
        <v>13427.17</v>
      </c>
      <c r="AB55" s="380">
        <v>2107629.81</v>
      </c>
      <c r="AC55" s="380">
        <v>48184850.420000009</v>
      </c>
    </row>
    <row r="56" spans="1:29">
      <c r="A56" s="275">
        <v>69</v>
      </c>
      <c r="B56" s="276">
        <v>55</v>
      </c>
      <c r="C56" s="276">
        <v>7</v>
      </c>
      <c r="D56" s="277" t="s">
        <v>45</v>
      </c>
      <c r="E56" s="277" t="s">
        <v>183</v>
      </c>
      <c r="F56" s="278" t="s">
        <v>309</v>
      </c>
      <c r="G56" s="380">
        <v>12708283.43</v>
      </c>
      <c r="H56" s="380">
        <v>4723951.67</v>
      </c>
      <c r="I56" s="380">
        <v>6063476.25</v>
      </c>
      <c r="J56" s="380">
        <v>762944.18</v>
      </c>
      <c r="K56" s="380">
        <v>11550372.1</v>
      </c>
      <c r="L56" s="380">
        <v>20815</v>
      </c>
      <c r="M56" s="380">
        <v>3719930.35</v>
      </c>
      <c r="N56" s="380"/>
      <c r="O56" s="380">
        <v>1082318.07</v>
      </c>
      <c r="P56" s="380">
        <v>1451318</v>
      </c>
      <c r="Q56" s="380">
        <v>2533636.0700000003</v>
      </c>
      <c r="R56" s="380">
        <v>1640290.92</v>
      </c>
      <c r="S56" s="380">
        <v>4303222.8999999994</v>
      </c>
      <c r="T56" s="380">
        <v>401578.4</v>
      </c>
      <c r="U56" s="380">
        <v>826476.33000000007</v>
      </c>
      <c r="V56" s="380">
        <v>7054</v>
      </c>
      <c r="W56" s="380">
        <v>783119.75</v>
      </c>
      <c r="X56" s="380">
        <v>0</v>
      </c>
      <c r="Y56" s="380">
        <v>309540.06</v>
      </c>
      <c r="Z56" s="380">
        <v>0</v>
      </c>
      <c r="AA56" s="380">
        <v>113678.25</v>
      </c>
      <c r="AB56" s="380">
        <v>2889649.74</v>
      </c>
      <c r="AC56" s="380">
        <v>41807647.300000004</v>
      </c>
    </row>
    <row r="57" spans="1:29">
      <c r="A57" s="275">
        <v>70</v>
      </c>
      <c r="B57" s="276">
        <v>56</v>
      </c>
      <c r="C57" s="276">
        <v>7</v>
      </c>
      <c r="D57" s="277" t="s">
        <v>45</v>
      </c>
      <c r="E57" s="277" t="s">
        <v>184</v>
      </c>
      <c r="F57" s="278" t="s">
        <v>310</v>
      </c>
      <c r="G57" s="380">
        <v>12707520.85</v>
      </c>
      <c r="H57" s="380">
        <v>4540943.03</v>
      </c>
      <c r="I57" s="380">
        <v>4505222.5</v>
      </c>
      <c r="J57" s="380">
        <v>839464.64999999991</v>
      </c>
      <c r="K57" s="380">
        <v>9885630.1800000016</v>
      </c>
      <c r="L57" s="380">
        <v>23168</v>
      </c>
      <c r="M57" s="380">
        <v>2897148.53</v>
      </c>
      <c r="N57" s="380"/>
      <c r="O57" s="380">
        <v>1359801.86</v>
      </c>
      <c r="P57" s="380">
        <v>1874324.25</v>
      </c>
      <c r="Q57" s="380">
        <v>3234126.1100000003</v>
      </c>
      <c r="R57" s="380">
        <v>1491958</v>
      </c>
      <c r="S57" s="380">
        <v>916763</v>
      </c>
      <c r="T57" s="380">
        <v>368125</v>
      </c>
      <c r="U57" s="380">
        <v>632891.1</v>
      </c>
      <c r="V57" s="380">
        <v>52</v>
      </c>
      <c r="W57" s="380">
        <v>45172</v>
      </c>
      <c r="X57" s="380">
        <v>0</v>
      </c>
      <c r="Y57" s="380">
        <v>18700</v>
      </c>
      <c r="Z57" s="380">
        <v>0</v>
      </c>
      <c r="AA57" s="380">
        <v>122168.89</v>
      </c>
      <c r="AB57" s="380">
        <v>1627037.68</v>
      </c>
      <c r="AC57" s="380">
        <v>33970461.340000004</v>
      </c>
    </row>
    <row r="58" spans="1:29">
      <c r="A58" s="275">
        <v>78</v>
      </c>
      <c r="B58" s="276">
        <v>57</v>
      </c>
      <c r="C58" s="276">
        <v>7</v>
      </c>
      <c r="D58" s="277" t="s">
        <v>45</v>
      </c>
      <c r="E58" s="277" t="s">
        <v>191</v>
      </c>
      <c r="F58" s="278" t="s">
        <v>318</v>
      </c>
      <c r="G58" s="380">
        <v>13087823.98</v>
      </c>
      <c r="H58" s="380">
        <v>4297792.01</v>
      </c>
      <c r="I58" s="380">
        <v>5735817.5</v>
      </c>
      <c r="J58" s="380">
        <v>751736.8</v>
      </c>
      <c r="K58" s="380">
        <v>10785346.310000001</v>
      </c>
      <c r="L58" s="380">
        <v>0</v>
      </c>
      <c r="M58" s="380">
        <v>4034477.08</v>
      </c>
      <c r="N58" s="380"/>
      <c r="O58" s="380">
        <v>1698892.19</v>
      </c>
      <c r="P58" s="380">
        <v>2615793</v>
      </c>
      <c r="Q58" s="380">
        <v>4314685.1899999995</v>
      </c>
      <c r="R58" s="380">
        <v>3880941</v>
      </c>
      <c r="S58" s="380">
        <v>5883875.3999999994</v>
      </c>
      <c r="T58" s="380">
        <v>505615.25</v>
      </c>
      <c r="U58" s="380">
        <v>914228.49</v>
      </c>
      <c r="V58" s="380">
        <v>30507.38</v>
      </c>
      <c r="W58" s="380">
        <v>579815.6</v>
      </c>
      <c r="X58" s="380">
        <v>0</v>
      </c>
      <c r="Y58" s="380">
        <v>709213.96</v>
      </c>
      <c r="Z58" s="380">
        <v>0</v>
      </c>
      <c r="AA58" s="380">
        <v>277566.5</v>
      </c>
      <c r="AB58" s="380">
        <v>2464837.6800000006</v>
      </c>
      <c r="AC58" s="380">
        <v>47468933.82</v>
      </c>
    </row>
    <row r="59" spans="1:29">
      <c r="A59" s="275">
        <v>80</v>
      </c>
      <c r="B59" s="276">
        <v>58</v>
      </c>
      <c r="C59" s="276">
        <v>7</v>
      </c>
      <c r="D59" s="277" t="s">
        <v>45</v>
      </c>
      <c r="E59" s="277" t="s">
        <v>193</v>
      </c>
      <c r="F59" s="278" t="s">
        <v>320</v>
      </c>
      <c r="G59" s="380">
        <v>14025078.51</v>
      </c>
      <c r="H59" s="380">
        <v>4351246</v>
      </c>
      <c r="I59" s="380">
        <v>7409883.25</v>
      </c>
      <c r="J59" s="380">
        <v>1124169.78</v>
      </c>
      <c r="K59" s="380">
        <v>12885299.029999999</v>
      </c>
      <c r="L59" s="380">
        <v>26470</v>
      </c>
      <c r="M59" s="380">
        <v>3493955.21</v>
      </c>
      <c r="N59" s="380"/>
      <c r="O59" s="380">
        <v>1365899.68</v>
      </c>
      <c r="P59" s="380">
        <v>1782851</v>
      </c>
      <c r="Q59" s="380">
        <v>3148750.6799999997</v>
      </c>
      <c r="R59" s="380">
        <v>1546677.51</v>
      </c>
      <c r="S59" s="380">
        <v>987492.83000000007</v>
      </c>
      <c r="T59" s="380">
        <v>93955</v>
      </c>
      <c r="U59" s="380">
        <v>1120889.19</v>
      </c>
      <c r="V59" s="380">
        <v>18506.77</v>
      </c>
      <c r="W59" s="380">
        <v>251682.55</v>
      </c>
      <c r="X59" s="380">
        <v>0</v>
      </c>
      <c r="Y59" s="380">
        <v>1342008.46</v>
      </c>
      <c r="Z59" s="380">
        <v>0</v>
      </c>
      <c r="AA59" s="380">
        <v>127062.48000000001</v>
      </c>
      <c r="AB59" s="380">
        <v>2410586.89</v>
      </c>
      <c r="AC59" s="380">
        <v>41478415.109999992</v>
      </c>
    </row>
    <row r="60" spans="1:29">
      <c r="A60" s="275">
        <v>31</v>
      </c>
      <c r="B60" s="276">
        <v>59</v>
      </c>
      <c r="C60" s="276">
        <v>7</v>
      </c>
      <c r="D60" s="277" t="s">
        <v>53</v>
      </c>
      <c r="E60" s="277" t="s">
        <v>209</v>
      </c>
      <c r="F60" s="278" t="s">
        <v>339</v>
      </c>
      <c r="G60" s="380">
        <v>9631285.7699999996</v>
      </c>
      <c r="H60" s="380">
        <v>2900135</v>
      </c>
      <c r="I60" s="380">
        <v>7211650.75</v>
      </c>
      <c r="J60" s="380">
        <v>627261</v>
      </c>
      <c r="K60" s="380">
        <v>10739046.75</v>
      </c>
      <c r="L60" s="380">
        <v>52778</v>
      </c>
      <c r="M60" s="380">
        <v>2754598.34</v>
      </c>
      <c r="N60" s="380"/>
      <c r="O60" s="380">
        <v>1422557.56</v>
      </c>
      <c r="P60" s="380">
        <v>2735153</v>
      </c>
      <c r="Q60" s="380">
        <v>4157710.56</v>
      </c>
      <c r="R60" s="380">
        <v>2241634.6</v>
      </c>
      <c r="S60" s="380">
        <v>916156.09000000008</v>
      </c>
      <c r="T60" s="380">
        <v>173594.1</v>
      </c>
      <c r="U60" s="380">
        <v>686421.94</v>
      </c>
      <c r="V60" s="380">
        <v>290907.84999999998</v>
      </c>
      <c r="W60" s="380">
        <v>69741</v>
      </c>
      <c r="X60" s="380">
        <v>0</v>
      </c>
      <c r="Y60" s="380">
        <v>1</v>
      </c>
      <c r="Z60" s="380">
        <v>0</v>
      </c>
      <c r="AA60" s="380">
        <v>80195.02</v>
      </c>
      <c r="AB60" s="380">
        <v>1910264.04</v>
      </c>
      <c r="AC60" s="380">
        <v>33704335.060000002</v>
      </c>
    </row>
    <row r="61" spans="1:29">
      <c r="A61" s="275">
        <v>63</v>
      </c>
      <c r="B61" s="276">
        <v>60</v>
      </c>
      <c r="C61" s="276">
        <v>8</v>
      </c>
      <c r="D61" s="277" t="s">
        <v>88</v>
      </c>
      <c r="E61" s="277" t="s">
        <v>177</v>
      </c>
      <c r="F61" s="278" t="s">
        <v>303</v>
      </c>
      <c r="G61" s="380">
        <v>15766204.48</v>
      </c>
      <c r="H61" s="380">
        <v>4490913.6500000004</v>
      </c>
      <c r="I61" s="380">
        <v>9368503.0500000007</v>
      </c>
      <c r="J61" s="380">
        <v>958789.36999999988</v>
      </c>
      <c r="K61" s="380">
        <v>14818206.07</v>
      </c>
      <c r="L61" s="380">
        <v>53091</v>
      </c>
      <c r="M61" s="380">
        <v>5820167.3600000003</v>
      </c>
      <c r="N61" s="380"/>
      <c r="O61" s="380">
        <v>2023689.3099999998</v>
      </c>
      <c r="P61" s="380">
        <v>1271145.07</v>
      </c>
      <c r="Q61" s="380">
        <v>3294834.38</v>
      </c>
      <c r="R61" s="380">
        <v>1631602.35</v>
      </c>
      <c r="S61" s="380">
        <v>1901901.22</v>
      </c>
      <c r="T61" s="380">
        <v>1528953.01</v>
      </c>
      <c r="U61" s="380">
        <v>1221651.9100000001</v>
      </c>
      <c r="V61" s="380">
        <v>199184.22</v>
      </c>
      <c r="W61" s="380">
        <v>1112264.75</v>
      </c>
      <c r="X61" s="380">
        <v>0</v>
      </c>
      <c r="Y61" s="380">
        <v>683698</v>
      </c>
      <c r="Z61" s="380">
        <v>0</v>
      </c>
      <c r="AA61" s="380">
        <v>119443.01999999999</v>
      </c>
      <c r="AB61" s="380">
        <v>3852528.22</v>
      </c>
      <c r="AC61" s="380">
        <v>52003729.990000002</v>
      </c>
    </row>
    <row r="62" spans="1:29">
      <c r="A62" s="275">
        <v>23</v>
      </c>
      <c r="B62" s="276">
        <v>61</v>
      </c>
      <c r="C62" s="276">
        <v>8</v>
      </c>
      <c r="D62" s="277" t="s">
        <v>53</v>
      </c>
      <c r="E62" s="277" t="s">
        <v>202</v>
      </c>
      <c r="F62" s="278" t="s">
        <v>331</v>
      </c>
      <c r="G62" s="380">
        <v>11274643.77</v>
      </c>
      <c r="H62" s="380">
        <v>5647304.4800000004</v>
      </c>
      <c r="I62" s="380">
        <v>9110428.6899999995</v>
      </c>
      <c r="J62" s="380">
        <v>632365.5</v>
      </c>
      <c r="K62" s="380">
        <v>15390098.67</v>
      </c>
      <c r="L62" s="380">
        <v>317256</v>
      </c>
      <c r="M62" s="380">
        <v>4800917.2699999996</v>
      </c>
      <c r="N62" s="380"/>
      <c r="O62" s="380">
        <v>2048403.43</v>
      </c>
      <c r="P62" s="380">
        <v>3133743.1</v>
      </c>
      <c r="Q62" s="380">
        <v>5182146.53</v>
      </c>
      <c r="R62" s="380">
        <v>1474835.63</v>
      </c>
      <c r="S62" s="380">
        <v>719481.99</v>
      </c>
      <c r="T62" s="380">
        <v>1408070.3</v>
      </c>
      <c r="U62" s="380">
        <v>793243.09</v>
      </c>
      <c r="V62" s="380">
        <v>10</v>
      </c>
      <c r="W62" s="380">
        <v>204350.33</v>
      </c>
      <c r="X62" s="380">
        <v>0</v>
      </c>
      <c r="Y62" s="380">
        <v>703114.98</v>
      </c>
      <c r="Z62" s="380">
        <v>0</v>
      </c>
      <c r="AA62" s="380">
        <v>118751.88</v>
      </c>
      <c r="AB62" s="380">
        <v>4188217.7300000004</v>
      </c>
      <c r="AC62" s="380">
        <v>46575138.170000002</v>
      </c>
    </row>
    <row r="63" spans="1:29">
      <c r="A63" s="275">
        <v>15</v>
      </c>
      <c r="B63" s="276">
        <v>62</v>
      </c>
      <c r="C63" s="276">
        <v>8</v>
      </c>
      <c r="D63" s="277" t="s">
        <v>55</v>
      </c>
      <c r="E63" s="277" t="s">
        <v>171</v>
      </c>
      <c r="F63" s="278" t="s">
        <v>296</v>
      </c>
      <c r="G63" s="380">
        <v>10948130</v>
      </c>
      <c r="H63" s="380">
        <v>4153571.15</v>
      </c>
      <c r="I63" s="380">
        <v>8793737.3399999999</v>
      </c>
      <c r="J63" s="380">
        <v>671118.89999999991</v>
      </c>
      <c r="K63" s="380">
        <v>13618427.390000001</v>
      </c>
      <c r="L63" s="380">
        <v>57682.460000000006</v>
      </c>
      <c r="M63" s="380">
        <v>4257364.5599999996</v>
      </c>
      <c r="N63" s="380"/>
      <c r="O63" s="380">
        <v>1827168.8599999999</v>
      </c>
      <c r="P63" s="380">
        <v>1733490.5</v>
      </c>
      <c r="Q63" s="380">
        <v>3560659.36</v>
      </c>
      <c r="R63" s="380">
        <v>1534659.67</v>
      </c>
      <c r="S63" s="380">
        <v>2684479.81</v>
      </c>
      <c r="T63" s="380">
        <v>1568016</v>
      </c>
      <c r="U63" s="380">
        <v>774921.1</v>
      </c>
      <c r="V63" s="380">
        <v>239609.97999999998</v>
      </c>
      <c r="W63" s="380">
        <v>4019688.82</v>
      </c>
      <c r="X63" s="380">
        <v>0</v>
      </c>
      <c r="Y63" s="380">
        <v>3566424.3</v>
      </c>
      <c r="Z63" s="380">
        <v>0</v>
      </c>
      <c r="AA63" s="380">
        <v>20891.53</v>
      </c>
      <c r="AB63" s="380">
        <v>3439887.9000000004</v>
      </c>
      <c r="AC63" s="380">
        <v>50290842.879999995</v>
      </c>
    </row>
    <row r="64" spans="1:29">
      <c r="A64" s="275">
        <v>38</v>
      </c>
      <c r="B64" s="276">
        <v>63</v>
      </c>
      <c r="C64" s="276">
        <v>8</v>
      </c>
      <c r="D64" s="277" t="s">
        <v>49</v>
      </c>
      <c r="E64" s="277" t="s">
        <v>223</v>
      </c>
      <c r="F64" s="278" t="s">
        <v>355</v>
      </c>
      <c r="G64" s="380">
        <v>17657954.149999999</v>
      </c>
      <c r="H64" s="380">
        <v>6088924.9800000004</v>
      </c>
      <c r="I64" s="380">
        <v>10121625</v>
      </c>
      <c r="J64" s="380">
        <v>1102392</v>
      </c>
      <c r="K64" s="380">
        <v>17312941.98</v>
      </c>
      <c r="L64" s="380">
        <v>220449.5</v>
      </c>
      <c r="M64" s="380">
        <v>9369616.2100000009</v>
      </c>
      <c r="N64" s="380"/>
      <c r="O64" s="380">
        <v>3111639.67</v>
      </c>
      <c r="P64" s="380">
        <v>2785056.75</v>
      </c>
      <c r="Q64" s="380">
        <v>5896696.4199999999</v>
      </c>
      <c r="R64" s="380">
        <v>2150354.35</v>
      </c>
      <c r="S64" s="380">
        <v>8058433.5199999996</v>
      </c>
      <c r="T64" s="380">
        <v>1072589.5</v>
      </c>
      <c r="U64" s="380">
        <v>1440838.59</v>
      </c>
      <c r="V64" s="380">
        <v>33149.07</v>
      </c>
      <c r="W64" s="380">
        <v>238546.5</v>
      </c>
      <c r="X64" s="380">
        <v>0</v>
      </c>
      <c r="Y64" s="380">
        <v>218835</v>
      </c>
      <c r="Z64" s="380">
        <v>0</v>
      </c>
      <c r="AA64" s="380">
        <v>1061326.7799999998</v>
      </c>
      <c r="AB64" s="380">
        <v>5109842.2500000009</v>
      </c>
      <c r="AC64" s="380">
        <v>69841573.820000008</v>
      </c>
    </row>
    <row r="65" spans="1:29">
      <c r="A65" s="275">
        <v>44</v>
      </c>
      <c r="B65" s="276">
        <v>64</v>
      </c>
      <c r="C65" s="276">
        <v>8</v>
      </c>
      <c r="D65" s="277" t="s">
        <v>49</v>
      </c>
      <c r="E65" s="277" t="s">
        <v>228</v>
      </c>
      <c r="F65" s="278" t="s">
        <v>361</v>
      </c>
      <c r="G65" s="380">
        <v>14174955.460000001</v>
      </c>
      <c r="H65" s="380">
        <v>7047924.5899999999</v>
      </c>
      <c r="I65" s="380">
        <v>8679086.9600000009</v>
      </c>
      <c r="J65" s="380">
        <v>961711.07</v>
      </c>
      <c r="K65" s="380">
        <v>16688722.620000001</v>
      </c>
      <c r="L65" s="380">
        <v>83974</v>
      </c>
      <c r="M65" s="380">
        <v>7417382.7800000003</v>
      </c>
      <c r="N65" s="380"/>
      <c r="O65" s="380">
        <v>3135444.57</v>
      </c>
      <c r="P65" s="380">
        <v>2584831</v>
      </c>
      <c r="Q65" s="380">
        <v>5720275.5700000003</v>
      </c>
      <c r="R65" s="380">
        <v>1998144.7</v>
      </c>
      <c r="S65" s="380">
        <v>2232316.2800000003</v>
      </c>
      <c r="T65" s="380">
        <v>2874922.5</v>
      </c>
      <c r="U65" s="380">
        <v>1319628.71</v>
      </c>
      <c r="V65" s="380">
        <v>40661.449999999997</v>
      </c>
      <c r="W65" s="380">
        <v>5237238.96</v>
      </c>
      <c r="X65" s="380">
        <v>0</v>
      </c>
      <c r="Y65" s="380">
        <v>160236</v>
      </c>
      <c r="Z65" s="380">
        <v>0</v>
      </c>
      <c r="AA65" s="380">
        <v>180713.22</v>
      </c>
      <c r="AB65" s="380">
        <v>3859565.4299999992</v>
      </c>
      <c r="AC65" s="380">
        <v>61988737.680000007</v>
      </c>
    </row>
    <row r="66" spans="1:29">
      <c r="A66" s="275">
        <v>32</v>
      </c>
      <c r="B66" s="276">
        <v>65</v>
      </c>
      <c r="C66" s="276">
        <v>8</v>
      </c>
      <c r="D66" s="277" t="s">
        <v>53</v>
      </c>
      <c r="E66" s="277" t="s">
        <v>210</v>
      </c>
      <c r="F66" s="278" t="s">
        <v>340</v>
      </c>
      <c r="G66" s="380">
        <v>16593843.25</v>
      </c>
      <c r="H66" s="380">
        <v>5291960</v>
      </c>
      <c r="I66" s="380">
        <v>8291957.2599999998</v>
      </c>
      <c r="J66" s="380">
        <v>923321</v>
      </c>
      <c r="K66" s="380">
        <v>14507238.26</v>
      </c>
      <c r="L66" s="380">
        <v>43253.41</v>
      </c>
      <c r="M66" s="380">
        <v>6778603.1200000001</v>
      </c>
      <c r="N66" s="380"/>
      <c r="O66" s="380">
        <v>2240858.9299999997</v>
      </c>
      <c r="P66" s="380">
        <v>636874.03</v>
      </c>
      <c r="Q66" s="380">
        <v>2877732.96</v>
      </c>
      <c r="R66" s="380">
        <v>1564521.78</v>
      </c>
      <c r="S66" s="380">
        <v>5163297.49</v>
      </c>
      <c r="T66" s="380">
        <v>1275817</v>
      </c>
      <c r="U66" s="380">
        <v>713864.77</v>
      </c>
      <c r="V66" s="380">
        <v>1065426.5</v>
      </c>
      <c r="W66" s="380">
        <v>0</v>
      </c>
      <c r="X66" s="380">
        <v>0</v>
      </c>
      <c r="Y66" s="380">
        <v>202815.84</v>
      </c>
      <c r="Z66" s="380">
        <v>0</v>
      </c>
      <c r="AA66" s="380">
        <v>168963.08000000002</v>
      </c>
      <c r="AB66" s="380">
        <v>3948393.7699999991</v>
      </c>
      <c r="AC66" s="380">
        <v>54903771.230000004</v>
      </c>
    </row>
    <row r="67" spans="1:29">
      <c r="A67" s="275">
        <v>65</v>
      </c>
      <c r="B67" s="276">
        <v>66</v>
      </c>
      <c r="C67" s="276">
        <v>9</v>
      </c>
      <c r="D67" s="277" t="s">
        <v>88</v>
      </c>
      <c r="E67" s="277" t="s">
        <v>179</v>
      </c>
      <c r="F67" s="278" t="s">
        <v>305</v>
      </c>
      <c r="G67" s="380">
        <v>17565046.73</v>
      </c>
      <c r="H67" s="380">
        <v>5297300.33</v>
      </c>
      <c r="I67" s="380">
        <v>11616356.24</v>
      </c>
      <c r="J67" s="380">
        <v>1157296.17</v>
      </c>
      <c r="K67" s="380">
        <v>18070952.740000002</v>
      </c>
      <c r="L67" s="380">
        <v>67466</v>
      </c>
      <c r="M67" s="380">
        <v>7609375.7599999998</v>
      </c>
      <c r="N67" s="380"/>
      <c r="O67" s="380">
        <v>3723360.59</v>
      </c>
      <c r="P67" s="380">
        <v>3258491.8</v>
      </c>
      <c r="Q67" s="380">
        <v>6981852.3899999997</v>
      </c>
      <c r="R67" s="380">
        <v>2052619.0899999999</v>
      </c>
      <c r="S67" s="380">
        <v>2138331.5900000003</v>
      </c>
      <c r="T67" s="380">
        <v>2559097.2999999998</v>
      </c>
      <c r="U67" s="380">
        <v>1057922.04</v>
      </c>
      <c r="V67" s="380">
        <v>193914</v>
      </c>
      <c r="W67" s="380">
        <v>1385570.5</v>
      </c>
      <c r="X67" s="380">
        <v>0</v>
      </c>
      <c r="Y67" s="380">
        <v>240000</v>
      </c>
      <c r="Z67" s="380">
        <v>0</v>
      </c>
      <c r="AA67" s="380">
        <v>41964.33</v>
      </c>
      <c r="AB67" s="380">
        <v>4774643.1099999994</v>
      </c>
      <c r="AC67" s="380">
        <v>64738755.579999991</v>
      </c>
    </row>
    <row r="68" spans="1:29">
      <c r="A68" s="275">
        <v>16</v>
      </c>
      <c r="B68" s="276">
        <v>67</v>
      </c>
      <c r="C68" s="276">
        <v>9</v>
      </c>
      <c r="D68" s="277" t="s">
        <v>55</v>
      </c>
      <c r="E68" s="277" t="s">
        <v>172</v>
      </c>
      <c r="F68" s="278" t="s">
        <v>297</v>
      </c>
      <c r="G68" s="380">
        <v>17107701.84</v>
      </c>
      <c r="H68" s="380">
        <v>6044426.3599999994</v>
      </c>
      <c r="I68" s="380">
        <v>10208945.4</v>
      </c>
      <c r="J68" s="380">
        <v>1077045.83</v>
      </c>
      <c r="K68" s="380">
        <v>17330417.59</v>
      </c>
      <c r="L68" s="380">
        <v>41582.89</v>
      </c>
      <c r="M68" s="380">
        <v>8918187.9399999995</v>
      </c>
      <c r="N68" s="380"/>
      <c r="O68" s="380">
        <v>2558352.6799999997</v>
      </c>
      <c r="P68" s="380">
        <v>217130</v>
      </c>
      <c r="Q68" s="380">
        <v>2775482.6799999997</v>
      </c>
      <c r="R68" s="380">
        <v>2282713.12</v>
      </c>
      <c r="S68" s="380">
        <v>2166663.5100000002</v>
      </c>
      <c r="T68" s="380">
        <v>3084886</v>
      </c>
      <c r="U68" s="380">
        <v>1304666.9000000001</v>
      </c>
      <c r="V68" s="380">
        <v>53209.71</v>
      </c>
      <c r="W68" s="380">
        <v>898867.01</v>
      </c>
      <c r="X68" s="380">
        <v>0</v>
      </c>
      <c r="Y68" s="380">
        <v>6498920.9699999997</v>
      </c>
      <c r="Z68" s="380">
        <v>0</v>
      </c>
      <c r="AA68" s="380">
        <v>115183.54000000001</v>
      </c>
      <c r="AB68" s="380">
        <v>7492683.9399999995</v>
      </c>
      <c r="AC68" s="380">
        <v>70071167.639999986</v>
      </c>
    </row>
    <row r="69" spans="1:29">
      <c r="A69" s="275">
        <v>39</v>
      </c>
      <c r="B69" s="276">
        <v>68</v>
      </c>
      <c r="C69" s="276">
        <v>9</v>
      </c>
      <c r="D69" s="277" t="s">
        <v>49</v>
      </c>
      <c r="E69" s="277" t="s">
        <v>224</v>
      </c>
      <c r="F69" s="278" t="s">
        <v>356</v>
      </c>
      <c r="G69" s="380">
        <v>16684090.030000001</v>
      </c>
      <c r="H69" s="380">
        <v>7459927.5600000005</v>
      </c>
      <c r="I69" s="380">
        <v>11515725.969999999</v>
      </c>
      <c r="J69" s="380">
        <v>1068855.82</v>
      </c>
      <c r="K69" s="380">
        <v>20044509.350000001</v>
      </c>
      <c r="L69" s="380">
        <v>348588.51</v>
      </c>
      <c r="M69" s="380">
        <v>7198866.0300000003</v>
      </c>
      <c r="N69" s="380"/>
      <c r="O69" s="380">
        <v>2619549.63</v>
      </c>
      <c r="P69" s="380">
        <v>4462759.25</v>
      </c>
      <c r="Q69" s="380">
        <v>7082308.8799999999</v>
      </c>
      <c r="R69" s="380">
        <v>2625649.81</v>
      </c>
      <c r="S69" s="380">
        <v>1621308.2300000002</v>
      </c>
      <c r="T69" s="380">
        <v>3666005</v>
      </c>
      <c r="U69" s="380">
        <v>1299625.1499999999</v>
      </c>
      <c r="V69" s="380">
        <v>175345.8</v>
      </c>
      <c r="W69" s="380">
        <v>623985</v>
      </c>
      <c r="X69" s="380">
        <v>0</v>
      </c>
      <c r="Y69" s="380">
        <v>782001</v>
      </c>
      <c r="Z69" s="380">
        <v>0</v>
      </c>
      <c r="AA69" s="380">
        <v>197466.75</v>
      </c>
      <c r="AB69" s="380">
        <v>3890013.7800000003</v>
      </c>
      <c r="AC69" s="380">
        <v>66239763.32</v>
      </c>
    </row>
    <row r="70" spans="1:29">
      <c r="A70" s="275">
        <v>45</v>
      </c>
      <c r="B70" s="276">
        <v>69</v>
      </c>
      <c r="C70" s="276">
        <v>9</v>
      </c>
      <c r="D70" s="277" t="s">
        <v>49</v>
      </c>
      <c r="E70" s="277" t="s">
        <v>229</v>
      </c>
      <c r="F70" s="278" t="s">
        <v>362</v>
      </c>
      <c r="G70" s="380">
        <v>19450744.619999994</v>
      </c>
      <c r="H70" s="380">
        <v>5880480</v>
      </c>
      <c r="I70" s="380">
        <v>8017143.2799999993</v>
      </c>
      <c r="J70" s="380">
        <v>1129101.83</v>
      </c>
      <c r="K70" s="380">
        <v>15026725.109999999</v>
      </c>
      <c r="L70" s="380">
        <v>33869</v>
      </c>
      <c r="M70" s="380">
        <v>7217506.5700000003</v>
      </c>
      <c r="N70" s="380"/>
      <c r="O70" s="380">
        <v>2434841.2799999998</v>
      </c>
      <c r="P70" s="380">
        <v>2118153.65</v>
      </c>
      <c r="Q70" s="380">
        <v>4552994.93</v>
      </c>
      <c r="R70" s="380">
        <v>1968665.01</v>
      </c>
      <c r="S70" s="380">
        <v>5411428.5</v>
      </c>
      <c r="T70" s="380">
        <v>771329.8</v>
      </c>
      <c r="U70" s="380">
        <v>1156457.2499999998</v>
      </c>
      <c r="V70" s="380">
        <v>43605.09</v>
      </c>
      <c r="W70" s="380">
        <v>205947.5</v>
      </c>
      <c r="X70" s="380">
        <v>0</v>
      </c>
      <c r="Y70" s="380">
        <v>28045</v>
      </c>
      <c r="Z70" s="380">
        <v>0</v>
      </c>
      <c r="AA70" s="380">
        <v>36431.910000000003</v>
      </c>
      <c r="AB70" s="380">
        <v>4136999.2</v>
      </c>
      <c r="AC70" s="380">
        <v>60040749.489999987</v>
      </c>
    </row>
    <row r="71" spans="1:29">
      <c r="A71" s="275">
        <v>8</v>
      </c>
      <c r="B71" s="276">
        <v>70</v>
      </c>
      <c r="C71" s="276">
        <v>9</v>
      </c>
      <c r="D71" s="277" t="s">
        <v>51</v>
      </c>
      <c r="E71" s="277" t="s">
        <v>242</v>
      </c>
      <c r="F71" s="278" t="s">
        <v>377</v>
      </c>
      <c r="G71" s="380">
        <v>16898580.870000001</v>
      </c>
      <c r="H71" s="380">
        <v>6078178.0300000003</v>
      </c>
      <c r="I71" s="380">
        <v>10691620.25</v>
      </c>
      <c r="J71" s="380">
        <v>1116131.1000000001</v>
      </c>
      <c r="K71" s="380">
        <v>17885929.380000003</v>
      </c>
      <c r="L71" s="380">
        <v>162597</v>
      </c>
      <c r="M71" s="380">
        <v>6631363.4000000004</v>
      </c>
      <c r="N71" s="380"/>
      <c r="O71" s="380">
        <v>2613086.81</v>
      </c>
      <c r="P71" s="380">
        <v>2512221.25</v>
      </c>
      <c r="Q71" s="380">
        <v>5125308.0600000005</v>
      </c>
      <c r="R71" s="380">
        <v>1714347.97</v>
      </c>
      <c r="S71" s="380">
        <v>6718071.5300000003</v>
      </c>
      <c r="T71" s="380">
        <v>3715218</v>
      </c>
      <c r="U71" s="380">
        <v>1539519.8399999999</v>
      </c>
      <c r="V71" s="380">
        <v>58770.23</v>
      </c>
      <c r="W71" s="380">
        <v>2216274.75</v>
      </c>
      <c r="X71" s="380">
        <v>0</v>
      </c>
      <c r="Y71" s="380">
        <v>5451048.2999999998</v>
      </c>
      <c r="Z71" s="380">
        <v>0</v>
      </c>
      <c r="AA71" s="380">
        <v>159480.62</v>
      </c>
      <c r="AB71" s="380">
        <v>4375596.8100000005</v>
      </c>
      <c r="AC71" s="380">
        <v>72652106.760000005</v>
      </c>
    </row>
    <row r="72" spans="1:29">
      <c r="A72" s="275">
        <v>74</v>
      </c>
      <c r="B72" s="276">
        <v>71</v>
      </c>
      <c r="C72" s="276">
        <v>10</v>
      </c>
      <c r="D72" s="277" t="s">
        <v>45</v>
      </c>
      <c r="E72" s="277" t="s">
        <v>187</v>
      </c>
      <c r="F72" s="278" t="s">
        <v>314</v>
      </c>
      <c r="G72" s="380">
        <v>25484418.939999998</v>
      </c>
      <c r="H72" s="380">
        <v>9815365.4800000004</v>
      </c>
      <c r="I72" s="380">
        <v>18680951.25</v>
      </c>
      <c r="J72" s="380">
        <v>1654155.7399999998</v>
      </c>
      <c r="K72" s="380">
        <v>30150472.469999999</v>
      </c>
      <c r="L72" s="380">
        <v>158981</v>
      </c>
      <c r="M72" s="380">
        <v>13369577.789999999</v>
      </c>
      <c r="N72" s="380"/>
      <c r="O72" s="380">
        <v>6014210.6000000006</v>
      </c>
      <c r="P72" s="380">
        <v>3972367.68</v>
      </c>
      <c r="Q72" s="380">
        <v>9986578.2800000012</v>
      </c>
      <c r="R72" s="380">
        <v>2733739.84</v>
      </c>
      <c r="S72" s="380">
        <v>4412071.25</v>
      </c>
      <c r="T72" s="380">
        <v>3568409</v>
      </c>
      <c r="U72" s="380">
        <v>2061564.6099999999</v>
      </c>
      <c r="V72" s="380">
        <v>1317679.54</v>
      </c>
      <c r="W72" s="380">
        <v>100980</v>
      </c>
      <c r="X72" s="380">
        <v>0</v>
      </c>
      <c r="Y72" s="380">
        <v>904874.95</v>
      </c>
      <c r="Z72" s="380">
        <v>0</v>
      </c>
      <c r="AA72" s="380">
        <v>250506.34</v>
      </c>
      <c r="AB72" s="380">
        <v>9520824.3100000005</v>
      </c>
      <c r="AC72" s="380">
        <v>104020678.32000001</v>
      </c>
    </row>
    <row r="73" spans="1:29">
      <c r="A73" s="275">
        <v>79</v>
      </c>
      <c r="B73" s="276">
        <v>72</v>
      </c>
      <c r="C73" s="276">
        <v>10</v>
      </c>
      <c r="D73" s="277" t="s">
        <v>45</v>
      </c>
      <c r="E73" s="277" t="s">
        <v>192</v>
      </c>
      <c r="F73" s="278" t="s">
        <v>319</v>
      </c>
      <c r="G73" s="380">
        <v>23834865.280000001</v>
      </c>
      <c r="H73" s="380">
        <v>8590499.5199999996</v>
      </c>
      <c r="I73" s="380">
        <v>14567895.5</v>
      </c>
      <c r="J73" s="380">
        <v>1348270.8</v>
      </c>
      <c r="K73" s="380">
        <v>24506665.82</v>
      </c>
      <c r="L73" s="380">
        <v>95194.239999999991</v>
      </c>
      <c r="M73" s="380">
        <v>10117145.880000001</v>
      </c>
      <c r="N73" s="380"/>
      <c r="O73" s="380">
        <v>5647306.8300000001</v>
      </c>
      <c r="P73" s="380">
        <v>3029794.5</v>
      </c>
      <c r="Q73" s="380">
        <v>8677101.3300000001</v>
      </c>
      <c r="R73" s="380">
        <v>2704654.61</v>
      </c>
      <c r="S73" s="380">
        <v>3548576.9</v>
      </c>
      <c r="T73" s="380">
        <v>3942798.1</v>
      </c>
      <c r="U73" s="380">
        <v>1489384.2</v>
      </c>
      <c r="V73" s="380">
        <v>66961</v>
      </c>
      <c r="W73" s="380">
        <v>383149.25</v>
      </c>
      <c r="X73" s="380">
        <v>0</v>
      </c>
      <c r="Y73" s="380">
        <v>2605696.62</v>
      </c>
      <c r="Z73" s="380">
        <v>0</v>
      </c>
      <c r="AA73" s="380">
        <v>469931.72000000003</v>
      </c>
      <c r="AB73" s="380">
        <v>8243694.6699999999</v>
      </c>
      <c r="AC73" s="380">
        <v>90685819.62000002</v>
      </c>
    </row>
    <row r="74" spans="1:29">
      <c r="A74" s="275">
        <v>81</v>
      </c>
      <c r="B74" s="276">
        <v>73</v>
      </c>
      <c r="C74" s="276">
        <v>10</v>
      </c>
      <c r="D74" s="277" t="s">
        <v>45</v>
      </c>
      <c r="E74" s="277" t="s">
        <v>194</v>
      </c>
      <c r="F74" s="278" t="s">
        <v>321</v>
      </c>
      <c r="G74" s="380">
        <v>19915617.77</v>
      </c>
      <c r="H74" s="380">
        <v>8431508.8699999992</v>
      </c>
      <c r="I74" s="380">
        <v>11673804.25</v>
      </c>
      <c r="J74" s="380">
        <v>1682967.71</v>
      </c>
      <c r="K74" s="380">
        <v>21788280.829999998</v>
      </c>
      <c r="L74" s="380">
        <v>177265.72</v>
      </c>
      <c r="M74" s="380">
        <v>9762447.7400000002</v>
      </c>
      <c r="N74" s="380"/>
      <c r="O74" s="380">
        <v>2669135.33</v>
      </c>
      <c r="P74" s="380">
        <v>1682443.52</v>
      </c>
      <c r="Q74" s="380">
        <v>4351578.8499999996</v>
      </c>
      <c r="R74" s="380">
        <v>2155145.3600000003</v>
      </c>
      <c r="S74" s="380">
        <v>3313955.3</v>
      </c>
      <c r="T74" s="380">
        <v>2637816.1399999997</v>
      </c>
      <c r="U74" s="380">
        <v>1809657.64</v>
      </c>
      <c r="V74" s="380">
        <v>424570.73</v>
      </c>
      <c r="W74" s="380">
        <v>267884.5</v>
      </c>
      <c r="X74" s="380">
        <v>0</v>
      </c>
      <c r="Y74" s="380">
        <v>113500</v>
      </c>
      <c r="Z74" s="380">
        <v>0</v>
      </c>
      <c r="AA74" s="380">
        <v>228889.23</v>
      </c>
      <c r="AB74" s="380">
        <v>7407048.9500000002</v>
      </c>
      <c r="AC74" s="380">
        <v>74353658.75999999</v>
      </c>
    </row>
    <row r="75" spans="1:29">
      <c r="A75" s="275">
        <v>28</v>
      </c>
      <c r="B75" s="276">
        <v>74</v>
      </c>
      <c r="C75" s="276">
        <v>10</v>
      </c>
      <c r="D75" s="277" t="s">
        <v>53</v>
      </c>
      <c r="E75" s="277" t="s">
        <v>206</v>
      </c>
      <c r="F75" s="278" t="s">
        <v>336</v>
      </c>
      <c r="G75" s="380">
        <v>25210919.34</v>
      </c>
      <c r="H75" s="380">
        <v>8029883.6799999997</v>
      </c>
      <c r="I75" s="380">
        <v>13615691.25</v>
      </c>
      <c r="J75" s="380">
        <v>1205027.18</v>
      </c>
      <c r="K75" s="380">
        <v>22850602.109999999</v>
      </c>
      <c r="L75" s="380">
        <v>70980</v>
      </c>
      <c r="M75" s="380">
        <v>9667277.9000000004</v>
      </c>
      <c r="N75" s="380"/>
      <c r="O75" s="380">
        <v>4994017.5699999994</v>
      </c>
      <c r="P75" s="380">
        <v>2316589.6</v>
      </c>
      <c r="Q75" s="380">
        <v>7310607.1699999999</v>
      </c>
      <c r="R75" s="380">
        <v>4652856.79</v>
      </c>
      <c r="S75" s="380">
        <v>2433574.71</v>
      </c>
      <c r="T75" s="380">
        <v>4830623.76</v>
      </c>
      <c r="U75" s="380">
        <v>1535721.25</v>
      </c>
      <c r="V75" s="380">
        <v>23416.85</v>
      </c>
      <c r="W75" s="380">
        <v>759317</v>
      </c>
      <c r="X75" s="380">
        <v>0</v>
      </c>
      <c r="Y75" s="380">
        <v>1635794.82</v>
      </c>
      <c r="Z75" s="380">
        <v>0</v>
      </c>
      <c r="AA75" s="380">
        <v>335701.54</v>
      </c>
      <c r="AB75" s="380">
        <v>6911401.3199999994</v>
      </c>
      <c r="AC75" s="380">
        <v>88228794.559999987</v>
      </c>
    </row>
    <row r="76" spans="1:29">
      <c r="A76" s="275">
        <v>54</v>
      </c>
      <c r="B76" s="276">
        <v>75</v>
      </c>
      <c r="C76" s="276">
        <v>10</v>
      </c>
      <c r="D76" s="277" t="s">
        <v>47</v>
      </c>
      <c r="E76" s="277" t="s">
        <v>214</v>
      </c>
      <c r="F76" s="278" t="s">
        <v>344</v>
      </c>
      <c r="G76" s="380">
        <v>23465473.84</v>
      </c>
      <c r="H76" s="380">
        <v>7384474</v>
      </c>
      <c r="I76" s="380">
        <v>13954113</v>
      </c>
      <c r="J76" s="380">
        <v>1611663.31</v>
      </c>
      <c r="K76" s="380">
        <v>22950250.309999999</v>
      </c>
      <c r="L76" s="380">
        <v>58358.76</v>
      </c>
      <c r="M76" s="380">
        <v>12003001.18</v>
      </c>
      <c r="N76" s="380"/>
      <c r="O76" s="380">
        <v>2384936.4700000002</v>
      </c>
      <c r="P76" s="380">
        <v>2708247.51</v>
      </c>
      <c r="Q76" s="380">
        <v>5093183.9800000004</v>
      </c>
      <c r="R76" s="380">
        <v>1395642.5</v>
      </c>
      <c r="S76" s="380">
        <v>350237.3</v>
      </c>
      <c r="T76" s="380">
        <v>1250850</v>
      </c>
      <c r="U76" s="380">
        <v>1586119.56</v>
      </c>
      <c r="V76" s="380">
        <v>163913.97</v>
      </c>
      <c r="W76" s="380">
        <v>199404.66</v>
      </c>
      <c r="X76" s="380">
        <v>0</v>
      </c>
      <c r="Y76" s="380">
        <v>0</v>
      </c>
      <c r="Z76" s="380">
        <v>0</v>
      </c>
      <c r="AA76" s="380">
        <v>473308.94</v>
      </c>
      <c r="AB76" s="380">
        <v>7432786.8999999994</v>
      </c>
      <c r="AC76" s="380">
        <v>76422531.899999991</v>
      </c>
    </row>
    <row r="77" spans="1:29">
      <c r="A77" s="275">
        <v>86</v>
      </c>
      <c r="B77" s="276">
        <v>76</v>
      </c>
      <c r="C77" s="276">
        <v>10</v>
      </c>
      <c r="D77" s="277" t="s">
        <v>45</v>
      </c>
      <c r="E77" s="277" t="s">
        <v>199</v>
      </c>
      <c r="F77" s="278" t="s">
        <v>326</v>
      </c>
      <c r="G77" s="380">
        <v>22063870.810000006</v>
      </c>
      <c r="H77" s="380">
        <v>10384122.309999999</v>
      </c>
      <c r="I77" s="380">
        <v>18323523</v>
      </c>
      <c r="J77" s="380">
        <v>1557165.57</v>
      </c>
      <c r="K77" s="380">
        <v>30264810.879999999</v>
      </c>
      <c r="L77" s="380">
        <v>150299.92000000001</v>
      </c>
      <c r="M77" s="380">
        <v>13352694.52</v>
      </c>
      <c r="N77" s="380"/>
      <c r="O77" s="380">
        <v>8471847.2999999989</v>
      </c>
      <c r="P77" s="380">
        <v>7614568.7199999997</v>
      </c>
      <c r="Q77" s="380">
        <v>16086416.02</v>
      </c>
      <c r="R77" s="380">
        <v>4678857.6400000006</v>
      </c>
      <c r="S77" s="380">
        <v>3988715.01</v>
      </c>
      <c r="T77" s="380">
        <v>5442537</v>
      </c>
      <c r="U77" s="380">
        <v>2315058.94</v>
      </c>
      <c r="V77" s="380">
        <v>30437.48</v>
      </c>
      <c r="W77" s="380">
        <v>2323931.5</v>
      </c>
      <c r="X77" s="380">
        <v>0</v>
      </c>
      <c r="Y77" s="380">
        <v>1173083.67</v>
      </c>
      <c r="Z77" s="380">
        <v>0</v>
      </c>
      <c r="AA77" s="380">
        <v>193601.65000000002</v>
      </c>
      <c r="AB77" s="380">
        <v>9448178.7300000004</v>
      </c>
      <c r="AC77" s="380">
        <v>111512493.77000003</v>
      </c>
    </row>
    <row r="78" spans="1:29">
      <c r="A78" s="275">
        <v>11</v>
      </c>
      <c r="B78" s="276">
        <v>77</v>
      </c>
      <c r="C78" s="276">
        <v>10</v>
      </c>
      <c r="D78" s="277" t="s">
        <v>51</v>
      </c>
      <c r="E78" s="277" t="s">
        <v>245</v>
      </c>
      <c r="F78" s="278" t="s">
        <v>380</v>
      </c>
      <c r="G78" s="380">
        <v>22435895.68</v>
      </c>
      <c r="H78" s="380">
        <v>9767030</v>
      </c>
      <c r="I78" s="380">
        <v>14615637</v>
      </c>
      <c r="J78" s="380">
        <v>1349352.3299999998</v>
      </c>
      <c r="K78" s="380">
        <v>25732019.329999998</v>
      </c>
      <c r="L78" s="380">
        <v>223046.08000000002</v>
      </c>
      <c r="M78" s="380">
        <v>10406919.24</v>
      </c>
      <c r="N78" s="380"/>
      <c r="O78" s="380">
        <v>5937749.4199999999</v>
      </c>
      <c r="P78" s="380">
        <v>5465916.5</v>
      </c>
      <c r="Q78" s="380">
        <v>11403665.92</v>
      </c>
      <c r="R78" s="380">
        <v>3686656.98</v>
      </c>
      <c r="S78" s="380">
        <v>1569661.8399999999</v>
      </c>
      <c r="T78" s="380">
        <v>2639833</v>
      </c>
      <c r="U78" s="380">
        <v>1578738.1700000002</v>
      </c>
      <c r="V78" s="380">
        <v>239029</v>
      </c>
      <c r="W78" s="380">
        <v>1152878.21</v>
      </c>
      <c r="X78" s="380">
        <v>0</v>
      </c>
      <c r="Y78" s="380">
        <v>1316804.05</v>
      </c>
      <c r="Z78" s="380">
        <v>0</v>
      </c>
      <c r="AA78" s="380">
        <v>227832.37</v>
      </c>
      <c r="AB78" s="380">
        <v>10747955.940000003</v>
      </c>
      <c r="AC78" s="380">
        <v>93360935.810000002</v>
      </c>
    </row>
    <row r="79" spans="1:29">
      <c r="A79" s="275">
        <v>71</v>
      </c>
      <c r="B79" s="276">
        <v>78</v>
      </c>
      <c r="C79" s="276">
        <v>11</v>
      </c>
      <c r="D79" s="277" t="s">
        <v>45</v>
      </c>
      <c r="E79" s="277" t="s">
        <v>185</v>
      </c>
      <c r="F79" s="278" t="s">
        <v>311</v>
      </c>
      <c r="G79" s="380">
        <v>41569049.830000006</v>
      </c>
      <c r="H79" s="380">
        <v>15673628.58</v>
      </c>
      <c r="I79" s="380">
        <v>30703065.5</v>
      </c>
      <c r="J79" s="380">
        <v>2872884.7800000003</v>
      </c>
      <c r="K79" s="380">
        <v>49249578.859999999</v>
      </c>
      <c r="L79" s="380">
        <v>483149.26</v>
      </c>
      <c r="M79" s="380">
        <v>23723138.879999999</v>
      </c>
      <c r="N79" s="380"/>
      <c r="O79" s="380">
        <v>16081025.710000001</v>
      </c>
      <c r="P79" s="380">
        <v>985619</v>
      </c>
      <c r="Q79" s="380">
        <v>17066644.710000001</v>
      </c>
      <c r="R79" s="380">
        <v>4968819.3900000006</v>
      </c>
      <c r="S79" s="380">
        <v>8851119.8300000001</v>
      </c>
      <c r="T79" s="380">
        <v>7851689.5499999998</v>
      </c>
      <c r="U79" s="380">
        <v>4522628.4700000007</v>
      </c>
      <c r="V79" s="380">
        <v>289744.02</v>
      </c>
      <c r="W79" s="380">
        <v>100520.14</v>
      </c>
      <c r="X79" s="380">
        <v>0</v>
      </c>
      <c r="Y79" s="380">
        <v>2237466.19</v>
      </c>
      <c r="Z79" s="380">
        <v>17050</v>
      </c>
      <c r="AA79" s="380">
        <v>961446.47</v>
      </c>
      <c r="AB79" s="380">
        <v>18092743.630000003</v>
      </c>
      <c r="AC79" s="380">
        <v>179984789.23000002</v>
      </c>
    </row>
    <row r="80" spans="1:29">
      <c r="A80" s="275">
        <v>13</v>
      </c>
      <c r="B80" s="276">
        <v>79</v>
      </c>
      <c r="C80" s="276">
        <v>11</v>
      </c>
      <c r="D80" s="277" t="s">
        <v>55</v>
      </c>
      <c r="E80" s="277" t="s">
        <v>169</v>
      </c>
      <c r="F80" s="278" t="s">
        <v>294</v>
      </c>
      <c r="G80" s="380">
        <v>41454823.800000004</v>
      </c>
      <c r="H80" s="380">
        <v>16999407.059999999</v>
      </c>
      <c r="I80" s="380">
        <v>32013693.490000002</v>
      </c>
      <c r="J80" s="380">
        <v>2774738.7399999993</v>
      </c>
      <c r="K80" s="380">
        <v>51787839.289999999</v>
      </c>
      <c r="L80" s="380">
        <v>782895</v>
      </c>
      <c r="M80" s="380">
        <v>25027239.960000001</v>
      </c>
      <c r="N80" s="380"/>
      <c r="O80" s="380">
        <v>10693837.889999999</v>
      </c>
      <c r="P80" s="380">
        <v>3348905.34</v>
      </c>
      <c r="Q80" s="380">
        <v>14042743.229999999</v>
      </c>
      <c r="R80" s="380">
        <v>5554417.6400000006</v>
      </c>
      <c r="S80" s="380">
        <v>17931968.27</v>
      </c>
      <c r="T80" s="380">
        <v>9722313</v>
      </c>
      <c r="U80" s="380">
        <v>4769018.75</v>
      </c>
      <c r="V80" s="380">
        <v>2246688.8699999996</v>
      </c>
      <c r="W80" s="380">
        <v>2086256.4</v>
      </c>
      <c r="X80" s="380">
        <v>0</v>
      </c>
      <c r="Y80" s="380">
        <v>4495894.0599999996</v>
      </c>
      <c r="Z80" s="380">
        <v>1496880</v>
      </c>
      <c r="AA80" s="380">
        <v>967717.1100000001</v>
      </c>
      <c r="AB80" s="380">
        <v>24285910.199999999</v>
      </c>
      <c r="AC80" s="380">
        <v>206652605.58000004</v>
      </c>
    </row>
    <row r="81" spans="1:29">
      <c r="A81" s="275">
        <v>42</v>
      </c>
      <c r="B81" s="276">
        <v>80</v>
      </c>
      <c r="C81" s="276">
        <v>11</v>
      </c>
      <c r="D81" s="277" t="s">
        <v>49</v>
      </c>
      <c r="E81" s="277" t="s">
        <v>226</v>
      </c>
      <c r="F81" s="278" t="s">
        <v>359</v>
      </c>
      <c r="G81" s="380">
        <v>30692072.02</v>
      </c>
      <c r="H81" s="380">
        <v>17497293.91</v>
      </c>
      <c r="I81" s="380">
        <v>25348962.280000001</v>
      </c>
      <c r="J81" s="380">
        <v>2418119</v>
      </c>
      <c r="K81" s="380">
        <v>45264375.189999998</v>
      </c>
      <c r="L81" s="380">
        <v>584850.03</v>
      </c>
      <c r="M81" s="380">
        <v>21663753.440000001</v>
      </c>
      <c r="N81" s="380"/>
      <c r="O81" s="380">
        <v>12695105.069999998</v>
      </c>
      <c r="P81" s="380">
        <v>5016658.8</v>
      </c>
      <c r="Q81" s="380">
        <v>17711763.869999997</v>
      </c>
      <c r="R81" s="380">
        <v>6338903.7199999988</v>
      </c>
      <c r="S81" s="380">
        <v>15744405.199999999</v>
      </c>
      <c r="T81" s="380">
        <v>20702980</v>
      </c>
      <c r="U81" s="380">
        <v>2945694.6599999997</v>
      </c>
      <c r="V81" s="380">
        <v>45732.72</v>
      </c>
      <c r="W81" s="380">
        <v>562959.44999999995</v>
      </c>
      <c r="X81" s="380">
        <v>310565</v>
      </c>
      <c r="Y81" s="380">
        <v>2287585</v>
      </c>
      <c r="Z81" s="380">
        <v>929975</v>
      </c>
      <c r="AA81" s="380">
        <v>1983534.29</v>
      </c>
      <c r="AB81" s="380">
        <v>13926503.43</v>
      </c>
      <c r="AC81" s="380">
        <v>181695653.01999995</v>
      </c>
    </row>
    <row r="82" spans="1:29">
      <c r="A82" s="275">
        <v>57</v>
      </c>
      <c r="B82" s="276">
        <v>81</v>
      </c>
      <c r="C82" s="276">
        <v>11</v>
      </c>
      <c r="D82" s="277" t="s">
        <v>47</v>
      </c>
      <c r="E82" s="277" t="s">
        <v>217</v>
      </c>
      <c r="F82" s="278" t="s">
        <v>347</v>
      </c>
      <c r="G82" s="380">
        <v>46819045.030000001</v>
      </c>
      <c r="H82" s="380">
        <v>15894242.67</v>
      </c>
      <c r="I82" s="380">
        <v>37425367.629999995</v>
      </c>
      <c r="J82" s="380">
        <v>3033184.7299999995</v>
      </c>
      <c r="K82" s="380">
        <v>56352795.029999994</v>
      </c>
      <c r="L82" s="380">
        <v>383273.86</v>
      </c>
      <c r="M82" s="380">
        <v>22949403.77</v>
      </c>
      <c r="N82" s="380"/>
      <c r="O82" s="380">
        <v>18897163.960000001</v>
      </c>
      <c r="P82" s="380">
        <v>1911600.78</v>
      </c>
      <c r="Q82" s="380">
        <v>20808764.740000002</v>
      </c>
      <c r="R82" s="380">
        <v>3748965.17</v>
      </c>
      <c r="S82" s="380">
        <v>10328511.48</v>
      </c>
      <c r="T82" s="380">
        <v>6321035.2000000002</v>
      </c>
      <c r="U82" s="380">
        <v>3634738.9</v>
      </c>
      <c r="V82" s="380">
        <v>111</v>
      </c>
      <c r="W82" s="380">
        <v>2078215.05</v>
      </c>
      <c r="X82" s="380">
        <v>40000</v>
      </c>
      <c r="Y82" s="380">
        <v>161899.98000000001</v>
      </c>
      <c r="Z82" s="380">
        <v>0</v>
      </c>
      <c r="AA82" s="380">
        <v>218658.02999999997</v>
      </c>
      <c r="AB82" s="380">
        <v>20186566.66</v>
      </c>
      <c r="AC82" s="380">
        <v>194031983.89999998</v>
      </c>
    </row>
    <row r="83" spans="1:29">
      <c r="A83" s="275">
        <v>51</v>
      </c>
      <c r="B83" s="276">
        <v>82</v>
      </c>
      <c r="C83" s="276">
        <v>11</v>
      </c>
      <c r="D83" s="277" t="s">
        <v>49</v>
      </c>
      <c r="E83" s="277" t="s">
        <v>234</v>
      </c>
      <c r="F83" s="278" t="s">
        <v>368</v>
      </c>
      <c r="G83" s="380">
        <v>43358384.649999999</v>
      </c>
      <c r="H83" s="380">
        <v>14034180.02</v>
      </c>
      <c r="I83" s="380">
        <v>25806241.759999998</v>
      </c>
      <c r="J83" s="380">
        <v>2762040.22</v>
      </c>
      <c r="K83" s="380">
        <v>42602462</v>
      </c>
      <c r="L83" s="380">
        <v>712494.9</v>
      </c>
      <c r="M83" s="380">
        <v>32657569.739999998</v>
      </c>
      <c r="N83" s="380"/>
      <c r="O83" s="380">
        <v>7740155.3399999999</v>
      </c>
      <c r="P83" s="380">
        <v>4469027.67</v>
      </c>
      <c r="Q83" s="380">
        <v>12209183.01</v>
      </c>
      <c r="R83" s="380">
        <v>3709131.1799999997</v>
      </c>
      <c r="S83" s="380">
        <v>14606535.41</v>
      </c>
      <c r="T83" s="380">
        <v>4831138</v>
      </c>
      <c r="U83" s="380">
        <v>3961917.9600000004</v>
      </c>
      <c r="V83" s="380">
        <v>59278.44</v>
      </c>
      <c r="W83" s="380">
        <v>371584.25</v>
      </c>
      <c r="X83" s="380">
        <v>0</v>
      </c>
      <c r="Y83" s="380">
        <v>0</v>
      </c>
      <c r="Z83" s="380">
        <v>0</v>
      </c>
      <c r="AA83" s="380">
        <v>4515394.41</v>
      </c>
      <c r="AB83" s="380">
        <v>20984832.930000003</v>
      </c>
      <c r="AC83" s="380">
        <v>184579906.88000003</v>
      </c>
    </row>
    <row r="84" spans="1:29">
      <c r="A84" s="275">
        <v>62</v>
      </c>
      <c r="B84" s="276">
        <v>83</v>
      </c>
      <c r="C84" s="276">
        <v>12</v>
      </c>
      <c r="D84" s="277" t="s">
        <v>88</v>
      </c>
      <c r="E84" s="277" t="s">
        <v>176</v>
      </c>
      <c r="F84" s="278" t="s">
        <v>302</v>
      </c>
      <c r="G84" s="380">
        <v>63483238.649999999</v>
      </c>
      <c r="H84" s="380">
        <v>18631242</v>
      </c>
      <c r="I84" s="380">
        <v>36098705</v>
      </c>
      <c r="J84" s="380">
        <v>3883293.63</v>
      </c>
      <c r="K84" s="380">
        <v>58613240.630000003</v>
      </c>
      <c r="L84" s="380">
        <v>323951</v>
      </c>
      <c r="M84" s="380">
        <v>28794699.530000001</v>
      </c>
      <c r="N84" s="380"/>
      <c r="O84" s="380">
        <v>14943165.369999999</v>
      </c>
      <c r="P84" s="380">
        <v>3979859.12</v>
      </c>
      <c r="Q84" s="380">
        <v>18923024.489999998</v>
      </c>
      <c r="R84" s="380">
        <v>10333374.98</v>
      </c>
      <c r="S84" s="380">
        <v>5007024.5599999996</v>
      </c>
      <c r="T84" s="380">
        <v>19981525.369999997</v>
      </c>
      <c r="U84" s="380">
        <v>5190918.01</v>
      </c>
      <c r="V84" s="380">
        <v>112188.21</v>
      </c>
      <c r="W84" s="380">
        <v>1393364.5</v>
      </c>
      <c r="X84" s="380">
        <v>0</v>
      </c>
      <c r="Y84" s="380">
        <v>0</v>
      </c>
      <c r="Z84" s="380">
        <v>109257311.41</v>
      </c>
      <c r="AA84" s="380">
        <v>1694818</v>
      </c>
      <c r="AB84" s="380">
        <v>13089185.810000001</v>
      </c>
      <c r="AC84" s="380">
        <v>336197865.15000004</v>
      </c>
    </row>
    <row r="85" spans="1:29">
      <c r="A85" s="275">
        <v>21</v>
      </c>
      <c r="B85" s="276">
        <v>84</v>
      </c>
      <c r="C85" s="276">
        <v>12</v>
      </c>
      <c r="D85" s="277" t="s">
        <v>53</v>
      </c>
      <c r="E85" s="277" t="s">
        <v>200</v>
      </c>
      <c r="F85" s="278" t="s">
        <v>329</v>
      </c>
      <c r="G85" s="380">
        <v>94169521.899999991</v>
      </c>
      <c r="H85" s="380">
        <v>23020165.060000002</v>
      </c>
      <c r="I85" s="380">
        <v>52298457.019999996</v>
      </c>
      <c r="J85" s="380">
        <v>5766395.6600000001</v>
      </c>
      <c r="K85" s="380">
        <v>81085017.739999995</v>
      </c>
      <c r="L85" s="380">
        <v>813832.31</v>
      </c>
      <c r="M85" s="380">
        <v>55304661.890000001</v>
      </c>
      <c r="N85" s="380"/>
      <c r="O85" s="380">
        <v>33134863.560000002</v>
      </c>
      <c r="P85" s="380">
        <v>2757491.34</v>
      </c>
      <c r="Q85" s="380">
        <v>35892354.900000006</v>
      </c>
      <c r="R85" s="380">
        <v>9369601.4199999999</v>
      </c>
      <c r="S85" s="380">
        <v>8298289.9600000009</v>
      </c>
      <c r="T85" s="380">
        <v>18850109.300000001</v>
      </c>
      <c r="U85" s="380">
        <v>7158928.0700000003</v>
      </c>
      <c r="V85" s="380">
        <v>11244591.5</v>
      </c>
      <c r="W85" s="380">
        <v>358430</v>
      </c>
      <c r="X85" s="380">
        <v>0</v>
      </c>
      <c r="Y85" s="380">
        <v>1753596.5</v>
      </c>
      <c r="Z85" s="380">
        <v>18240.3</v>
      </c>
      <c r="AA85" s="380">
        <v>2219219.2200000002</v>
      </c>
      <c r="AB85" s="380">
        <v>36434920.979999997</v>
      </c>
      <c r="AC85" s="380">
        <v>362971315.99000001</v>
      </c>
    </row>
    <row r="86" spans="1:29">
      <c r="A86" s="275">
        <v>53</v>
      </c>
      <c r="B86" s="276">
        <v>85</v>
      </c>
      <c r="C86" s="276">
        <v>12</v>
      </c>
      <c r="D86" s="277" t="s">
        <v>47</v>
      </c>
      <c r="E86" s="277" t="s">
        <v>213</v>
      </c>
      <c r="F86" s="278" t="s">
        <v>343</v>
      </c>
      <c r="G86" s="380">
        <v>83376156.989999995</v>
      </c>
      <c r="H86" s="380">
        <v>26715395.489999998</v>
      </c>
      <c r="I86" s="380">
        <v>56199485.519999996</v>
      </c>
      <c r="J86" s="380">
        <v>5373720.0899999999</v>
      </c>
      <c r="K86" s="380">
        <v>88288601.099999994</v>
      </c>
      <c r="L86" s="380">
        <v>1343907.3399999999</v>
      </c>
      <c r="M86" s="380">
        <v>70423853.469999999</v>
      </c>
      <c r="N86" s="380"/>
      <c r="O86" s="380">
        <v>32212683.82</v>
      </c>
      <c r="P86" s="380">
        <v>2153879.35</v>
      </c>
      <c r="Q86" s="380">
        <v>34366563.170000002</v>
      </c>
      <c r="R86" s="380">
        <v>6148971.5</v>
      </c>
      <c r="S86" s="380">
        <v>12721154.25</v>
      </c>
      <c r="T86" s="380">
        <v>9690362.6999999993</v>
      </c>
      <c r="U86" s="380">
        <v>6368127.6200000001</v>
      </c>
      <c r="V86" s="380">
        <v>11934808.690000001</v>
      </c>
      <c r="W86" s="380">
        <v>909503.25</v>
      </c>
      <c r="X86" s="380">
        <v>0</v>
      </c>
      <c r="Y86" s="380">
        <v>6995850</v>
      </c>
      <c r="Z86" s="380">
        <v>2743</v>
      </c>
      <c r="AA86" s="380">
        <v>735827.62</v>
      </c>
      <c r="AB86" s="380">
        <v>32734523.360000007</v>
      </c>
      <c r="AC86" s="380">
        <v>366040954.06</v>
      </c>
    </row>
    <row r="87" spans="1:29">
      <c r="A87" s="275">
        <v>1</v>
      </c>
      <c r="B87" s="276">
        <v>86</v>
      </c>
      <c r="C87" s="276">
        <v>12</v>
      </c>
      <c r="D87" s="277" t="s">
        <v>51</v>
      </c>
      <c r="E87" s="277" t="s">
        <v>236</v>
      </c>
      <c r="F87" s="278" t="s">
        <v>370</v>
      </c>
      <c r="G87" s="380">
        <v>82364858.769999996</v>
      </c>
      <c r="H87" s="380">
        <v>17806067</v>
      </c>
      <c r="I87" s="380">
        <v>30319468.5</v>
      </c>
      <c r="J87" s="380">
        <v>4802158.6399999997</v>
      </c>
      <c r="K87" s="380">
        <v>52927694.140000001</v>
      </c>
      <c r="L87" s="380">
        <v>156475</v>
      </c>
      <c r="M87" s="380">
        <v>46655151.770000003</v>
      </c>
      <c r="N87" s="380"/>
      <c r="O87" s="380">
        <v>16147566.239999998</v>
      </c>
      <c r="P87" s="380">
        <v>3139221.4</v>
      </c>
      <c r="Q87" s="380">
        <v>19286787.639999997</v>
      </c>
      <c r="R87" s="380">
        <v>5712545.29</v>
      </c>
      <c r="S87" s="380">
        <v>3059541.5</v>
      </c>
      <c r="T87" s="380">
        <v>13424420.5</v>
      </c>
      <c r="U87" s="380">
        <v>5925182.3300000001</v>
      </c>
      <c r="V87" s="380">
        <v>6758354.4800000004</v>
      </c>
      <c r="W87" s="380">
        <v>85020</v>
      </c>
      <c r="X87" s="380">
        <v>0</v>
      </c>
      <c r="Y87" s="380">
        <v>855342</v>
      </c>
      <c r="Z87" s="380">
        <v>177249464.13999999</v>
      </c>
      <c r="AA87" s="380">
        <v>3174623.67</v>
      </c>
      <c r="AB87" s="380">
        <v>20012117.929999996</v>
      </c>
      <c r="AC87" s="380">
        <v>437647579.15999997</v>
      </c>
    </row>
    <row r="88" spans="1:29">
      <c r="A88" s="275">
        <v>68</v>
      </c>
      <c r="B88" s="276">
        <v>87</v>
      </c>
      <c r="C88" s="276">
        <v>13</v>
      </c>
      <c r="D88" s="277" t="s">
        <v>45</v>
      </c>
      <c r="E88" s="277" t="s">
        <v>182</v>
      </c>
      <c r="F88" s="278" t="s">
        <v>308</v>
      </c>
      <c r="G88" s="380">
        <v>225645246.51000002</v>
      </c>
      <c r="H88" s="380">
        <v>72393291</v>
      </c>
      <c r="I88" s="380">
        <v>170933915.71000001</v>
      </c>
      <c r="J88" s="380">
        <v>15135913.470000001</v>
      </c>
      <c r="K88" s="380">
        <v>258463120.18000001</v>
      </c>
      <c r="L88" s="380">
        <v>2003275.21</v>
      </c>
      <c r="M88" s="380">
        <v>273848529.01999998</v>
      </c>
      <c r="N88" s="380"/>
      <c r="O88" s="380">
        <v>157873088.09</v>
      </c>
      <c r="P88" s="380">
        <v>8337413.9699999997</v>
      </c>
      <c r="Q88" s="380">
        <v>166210502.06</v>
      </c>
      <c r="R88" s="380">
        <v>28142009.379999999</v>
      </c>
      <c r="S88" s="380">
        <v>58802864.619999997</v>
      </c>
      <c r="T88" s="380">
        <v>46122903.180000007</v>
      </c>
      <c r="U88" s="380">
        <v>19629977.699999999</v>
      </c>
      <c r="V88" s="380">
        <v>2105127.14</v>
      </c>
      <c r="W88" s="380">
        <v>2062733.5</v>
      </c>
      <c r="X88" s="380">
        <v>0</v>
      </c>
      <c r="Y88" s="380">
        <v>9081433.3399999999</v>
      </c>
      <c r="Z88" s="380">
        <v>2658002.44</v>
      </c>
      <c r="AA88" s="380">
        <v>4244987.29</v>
      </c>
      <c r="AB88" s="380">
        <v>65053978.300000012</v>
      </c>
      <c r="AC88" s="380">
        <v>1164074689.8700001</v>
      </c>
    </row>
    <row r="89" spans="1:29">
      <c r="A89" s="275">
        <v>35</v>
      </c>
      <c r="B89" s="276">
        <v>88</v>
      </c>
      <c r="C89" s="276">
        <v>13</v>
      </c>
      <c r="D89" s="277" t="s">
        <v>49</v>
      </c>
      <c r="E89" s="277" t="s">
        <v>220</v>
      </c>
      <c r="F89" s="278" t="s">
        <v>352</v>
      </c>
      <c r="G89" s="380">
        <v>152179802.28</v>
      </c>
      <c r="H89" s="380">
        <v>50677600.43</v>
      </c>
      <c r="I89" s="380">
        <v>96757944.539999992</v>
      </c>
      <c r="J89" s="380">
        <v>9709672.0199999996</v>
      </c>
      <c r="K89" s="380">
        <v>157145216.99000001</v>
      </c>
      <c r="L89" s="380">
        <v>2284394.0699999998</v>
      </c>
      <c r="M89" s="380">
        <v>206985242.28</v>
      </c>
      <c r="N89" s="380"/>
      <c r="O89" s="380">
        <v>140675891.41</v>
      </c>
      <c r="P89" s="380">
        <v>5972668.5800000001</v>
      </c>
      <c r="Q89" s="380">
        <v>146648559.99000001</v>
      </c>
      <c r="R89" s="380">
        <v>18453374.299999997</v>
      </c>
      <c r="S89" s="380">
        <v>48730253.910000004</v>
      </c>
      <c r="T89" s="380">
        <v>26279231.670000002</v>
      </c>
      <c r="U89" s="380">
        <v>30132963.070000004</v>
      </c>
      <c r="V89" s="380">
        <v>57404.51</v>
      </c>
      <c r="W89" s="380">
        <v>4724417.79</v>
      </c>
      <c r="X89" s="380">
        <v>0</v>
      </c>
      <c r="Y89" s="380">
        <v>6154578.0999999996</v>
      </c>
      <c r="Z89" s="380">
        <v>0</v>
      </c>
      <c r="AA89" s="380">
        <v>4144707.31</v>
      </c>
      <c r="AB89" s="380">
        <v>50955758.480000004</v>
      </c>
      <c r="AC89" s="380">
        <v>854875904.74999988</v>
      </c>
    </row>
    <row r="90" spans="1:29">
      <c r="F90" s="64"/>
    </row>
    <row r="91" spans="1:29">
      <c r="F91" s="64"/>
    </row>
  </sheetData>
  <autoFilter ref="A1:WRD1" xr:uid="{00000000-0009-0000-0000-000006000000}">
    <sortState xmlns:xlrd2="http://schemas.microsoft.com/office/spreadsheetml/2017/richdata2" ref="A2:AC89">
      <sortCondition ref="B1"/>
    </sortState>
  </autoFilter>
  <sortState xmlns:xlrd2="http://schemas.microsoft.com/office/spreadsheetml/2017/richdata2" ref="A2:AC89">
    <sortCondition ref="B2:B8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112"/>
  <sheetViews>
    <sheetView topLeftCell="D1" zoomScale="80" zoomScaleNormal="80" workbookViewId="0">
      <selection activeCell="G45" sqref="G45"/>
    </sheetView>
  </sheetViews>
  <sheetFormatPr defaultColWidth="11.44140625" defaultRowHeight="24.6"/>
  <cols>
    <col min="1" max="1" width="7.21875" style="63" customWidth="1"/>
    <col min="2" max="2" width="8.6640625" style="157"/>
    <col min="3" max="3" width="11.6640625" style="248" customWidth="1"/>
    <col min="4" max="4" width="7.6640625" style="248" customWidth="1"/>
    <col min="5" max="6" width="15.44140625" style="170" customWidth="1"/>
    <col min="7" max="7" width="30" style="157" customWidth="1"/>
    <col min="8" max="8" width="13" style="172" customWidth="1"/>
    <col min="9" max="9" width="11.109375" style="172" bestFit="1" customWidth="1"/>
    <col min="10" max="10" width="17" style="172" customWidth="1"/>
    <col min="11" max="11" width="12.109375" style="172" customWidth="1"/>
    <col min="12" max="12" width="12.33203125" style="172" customWidth="1"/>
    <col min="13" max="14" width="16.33203125" style="167" customWidth="1"/>
    <col min="15" max="15" width="15.109375" style="167" customWidth="1"/>
    <col min="16" max="16" width="15.6640625" style="167" customWidth="1"/>
    <col min="17" max="19" width="11.44140625" style="167" customWidth="1"/>
    <col min="20" max="20" width="11.5546875" style="231" customWidth="1"/>
    <col min="21" max="21" width="14.6640625" style="62" customWidth="1"/>
    <col min="22" max="22" width="13.88671875" style="62" customWidth="1"/>
    <col min="23" max="23" width="25.6640625" style="62" customWidth="1"/>
    <col min="24" max="34" width="16.5546875" style="167" customWidth="1"/>
    <col min="35" max="97" width="11.44140625" style="63"/>
    <col min="98" max="16384" width="11.44140625" style="62"/>
  </cols>
  <sheetData>
    <row r="1" spans="1:34" ht="33.6" customHeight="1">
      <c r="A1" s="421" t="s">
        <v>163</v>
      </c>
      <c r="B1" s="423" t="s">
        <v>1331</v>
      </c>
      <c r="C1" s="423" t="s">
        <v>1330</v>
      </c>
      <c r="D1" s="424" t="s">
        <v>246</v>
      </c>
      <c r="E1" s="424" t="s">
        <v>42</v>
      </c>
      <c r="F1" s="424" t="s">
        <v>163</v>
      </c>
      <c r="G1" s="424" t="s">
        <v>1329</v>
      </c>
      <c r="H1" s="428" t="s">
        <v>277</v>
      </c>
      <c r="I1" s="429" t="s">
        <v>269</v>
      </c>
      <c r="J1" s="429" t="s">
        <v>273</v>
      </c>
      <c r="K1" s="425" t="s">
        <v>272</v>
      </c>
      <c r="L1" s="426" t="s">
        <v>271</v>
      </c>
      <c r="M1" s="416" t="s">
        <v>134</v>
      </c>
      <c r="N1" s="417"/>
      <c r="O1" s="417"/>
      <c r="P1" s="417"/>
      <c r="Q1" s="417"/>
      <c r="R1" s="417"/>
      <c r="S1" s="418"/>
      <c r="T1" s="419" t="s">
        <v>1328</v>
      </c>
      <c r="U1" s="427" t="s">
        <v>270</v>
      </c>
      <c r="V1" s="411" t="s">
        <v>717</v>
      </c>
      <c r="W1" s="412" t="s">
        <v>1326</v>
      </c>
      <c r="X1" s="413" t="s">
        <v>247</v>
      </c>
      <c r="Y1" s="414"/>
      <c r="Z1" s="414"/>
      <c r="AA1" s="414"/>
      <c r="AB1" s="414"/>
      <c r="AC1" s="414"/>
      <c r="AD1" s="414"/>
      <c r="AE1" s="414"/>
      <c r="AF1" s="414"/>
      <c r="AG1" s="414"/>
      <c r="AH1" s="415"/>
    </row>
    <row r="2" spans="1:34" ht="107.25" customHeight="1">
      <c r="A2" s="422"/>
      <c r="B2" s="423"/>
      <c r="C2" s="423"/>
      <c r="D2" s="424"/>
      <c r="E2" s="424"/>
      <c r="F2" s="424"/>
      <c r="G2" s="424"/>
      <c r="H2" s="428"/>
      <c r="I2" s="429"/>
      <c r="J2" s="429"/>
      <c r="K2" s="425"/>
      <c r="L2" s="426"/>
      <c r="M2" s="171" t="s">
        <v>136</v>
      </c>
      <c r="N2" s="272" t="s">
        <v>252</v>
      </c>
      <c r="O2" s="171" t="s">
        <v>138</v>
      </c>
      <c r="P2" s="171" t="s">
        <v>139</v>
      </c>
      <c r="Q2" s="171" t="s">
        <v>140</v>
      </c>
      <c r="R2" s="171" t="s">
        <v>141</v>
      </c>
      <c r="S2" s="171" t="s">
        <v>142</v>
      </c>
      <c r="T2" s="420"/>
      <c r="U2" s="427"/>
      <c r="V2" s="411"/>
      <c r="W2" s="412"/>
      <c r="X2" s="293" t="s">
        <v>5</v>
      </c>
      <c r="Y2" s="293" t="s">
        <v>8</v>
      </c>
      <c r="Z2" s="293" t="s">
        <v>11</v>
      </c>
      <c r="AA2" s="293" t="s">
        <v>17</v>
      </c>
      <c r="AB2" s="293" t="s">
        <v>20</v>
      </c>
      <c r="AC2" s="293" t="s">
        <v>23</v>
      </c>
      <c r="AD2" s="293" t="s">
        <v>26</v>
      </c>
      <c r="AE2" s="293" t="s">
        <v>29</v>
      </c>
      <c r="AF2" s="293" t="s">
        <v>32</v>
      </c>
      <c r="AG2" s="293" t="s">
        <v>35</v>
      </c>
      <c r="AH2" s="293" t="s">
        <v>38</v>
      </c>
    </row>
    <row r="3" spans="1:34" s="63" customFormat="1" ht="24.6" customHeight="1">
      <c r="A3" s="65" t="s">
        <v>158</v>
      </c>
      <c r="B3" s="249">
        <v>72</v>
      </c>
      <c r="C3" s="208">
        <v>1</v>
      </c>
      <c r="D3" s="208">
        <v>1</v>
      </c>
      <c r="E3" s="191" t="s">
        <v>45</v>
      </c>
      <c r="F3" s="191" t="s">
        <v>158</v>
      </c>
      <c r="G3" s="242" t="s">
        <v>312</v>
      </c>
      <c r="H3" s="218">
        <f>+DATA!G5</f>
        <v>4632</v>
      </c>
      <c r="I3" s="219">
        <f>+DATA!H5</f>
        <v>3920</v>
      </c>
      <c r="J3" s="219">
        <f>+DATA!I5</f>
        <v>310</v>
      </c>
      <c r="K3" s="219">
        <f>+DATA!J5</f>
        <v>402</v>
      </c>
      <c r="L3" s="219">
        <f>+DATA!K5</f>
        <v>0</v>
      </c>
      <c r="M3" s="226">
        <f>+'6.รายรับ'!G4/I3</f>
        <v>949.27556377551025</v>
      </c>
      <c r="N3" s="226">
        <f>+('6.รายรับ'!H4+'6.รายรับ'!I4+'6.รายรับ'!J4)/I3</f>
        <v>247.87116071428571</v>
      </c>
      <c r="O3" s="226">
        <f>+'6.รายรับ'!K4/'8.คำนวณ'!J3</f>
        <v>380.85806451612905</v>
      </c>
      <c r="P3" s="226">
        <f>+'6.รายรับ'!L4/'8.คำนวณ'!K3</f>
        <v>10818.314004975124</v>
      </c>
      <c r="Q3" s="226">
        <f>+'6.รายรับ'!M4/'8.คำนวณ'!H3</f>
        <v>5.793825561312608</v>
      </c>
      <c r="R3" s="227">
        <f>+'6.รายรับ'!Q4/'8.คำนวณ'!H3</f>
        <v>42.578367875647672</v>
      </c>
      <c r="S3" s="227">
        <f>+'6.รายรับ'!V4/'8.คำนวณ'!I3</f>
        <v>1014.5051020408164</v>
      </c>
      <c r="T3" s="241">
        <f>+'2.Hosp. Group'!L4</f>
        <v>21</v>
      </c>
      <c r="U3" s="63">
        <f>+DATA!L5</f>
        <v>8391</v>
      </c>
      <c r="V3" s="63">
        <f>+DATA!M5</f>
        <v>204.601</v>
      </c>
      <c r="W3" s="63">
        <f t="shared" ref="W3:W34" si="0">+(U3/T3)+V3</f>
        <v>604.17242857142855</v>
      </c>
      <c r="X3" s="228">
        <f>+('7.รายจ่าย'!G2+'7.รายจ่าย'!K2)/'8.คำนวณ'!W3</f>
        <v>12369.188490892029</v>
      </c>
      <c r="Y3" s="228">
        <f>+'7.รายจ่าย'!L2/'8.คำนวณ'!W3</f>
        <v>83.848430686887639</v>
      </c>
      <c r="Z3" s="228">
        <f>+'7.รายจ่าย'!M2/'8.คำนวณ'!W3</f>
        <v>936.4553449381882</v>
      </c>
      <c r="AA3" s="228">
        <f>+'7.รายจ่าย'!O2/'8.คำนวณ'!W3</f>
        <v>649.9524828177008</v>
      </c>
      <c r="AB3" s="228">
        <f>+'7.รายจ่าย'!P2/'8.คำนวณ'!W3</f>
        <v>9.7621137958014348</v>
      </c>
      <c r="AC3" s="228">
        <f>+'7.รายจ่าย'!R2/'8.คำนวณ'!W3</f>
        <v>2403.9253221703266</v>
      </c>
      <c r="AD3" s="228">
        <f>+'7.รายจ่าย'!S2/'8.คำนวณ'!W3</f>
        <v>610.02949252661313</v>
      </c>
      <c r="AE3" s="228">
        <f>+'7.รายจ่าย'!T2/'8.คำนวณ'!W3</f>
        <v>175.90673618009239</v>
      </c>
      <c r="AF3" s="228">
        <f>+'7.รายจ่าย'!U2/'8.คำนวณ'!W3</f>
        <v>482.55985578383843</v>
      </c>
      <c r="AG3" s="228">
        <f>+'7.รายจ่าย'!V2/'8.คำนวณ'!W3</f>
        <v>1.9861879543848292E-2</v>
      </c>
      <c r="AH3" s="228">
        <f>+'7.รายจ่าย'!Y2/'8.คำนวณ'!W3</f>
        <v>0</v>
      </c>
    </row>
    <row r="4" spans="1:34" s="63" customFormat="1">
      <c r="A4" s="65" t="s">
        <v>161</v>
      </c>
      <c r="B4" s="249">
        <v>25</v>
      </c>
      <c r="C4" s="208">
        <v>2</v>
      </c>
      <c r="D4" s="208">
        <v>1</v>
      </c>
      <c r="E4" s="191" t="s">
        <v>53</v>
      </c>
      <c r="F4" s="191" t="s">
        <v>159</v>
      </c>
      <c r="G4" s="242" t="s">
        <v>333</v>
      </c>
      <c r="H4" s="218">
        <f>+DATA!G6</f>
        <v>10457</v>
      </c>
      <c r="I4" s="219">
        <f>+DATA!H6</f>
        <v>8710</v>
      </c>
      <c r="J4" s="219">
        <f>+DATA!I6</f>
        <v>399</v>
      </c>
      <c r="K4" s="219">
        <f>+DATA!J6</f>
        <v>1154</v>
      </c>
      <c r="L4" s="219">
        <f>+DATA!K6</f>
        <v>194</v>
      </c>
      <c r="M4" s="226">
        <f>+'6.รายรับ'!G5/I4</f>
        <v>444.55947187141214</v>
      </c>
      <c r="N4" s="226">
        <f>+('6.รายรับ'!H5+'6.รายรับ'!I5+'6.รายรับ'!J5)/I4</f>
        <v>127.24409873708382</v>
      </c>
      <c r="O4" s="226">
        <f>+'6.รายรับ'!K5/'8.คำนวณ'!J4</f>
        <v>606.99310776942355</v>
      </c>
      <c r="P4" s="226">
        <f>+'6.รายรับ'!L5/'8.คำนวณ'!K4</f>
        <v>846.68181109185446</v>
      </c>
      <c r="Q4" s="226">
        <f>+'6.รายรับ'!M5/'8.คำนวณ'!H4</f>
        <v>3.9150808071148515</v>
      </c>
      <c r="R4" s="227">
        <f>+'6.รายรับ'!Q5/'8.คำนวณ'!H4</f>
        <v>24.959261738548342</v>
      </c>
      <c r="S4" s="227">
        <f>+'6.รายรับ'!V5/'8.คำนวณ'!I4</f>
        <v>755.99425947187137</v>
      </c>
      <c r="T4" s="241">
        <f>+'2.Hosp. Group'!L5</f>
        <v>21</v>
      </c>
      <c r="U4" s="63">
        <f>+DATA!L6</f>
        <v>10198</v>
      </c>
      <c r="V4" s="63">
        <f>+DATA!M6</f>
        <v>252.018</v>
      </c>
      <c r="W4" s="63">
        <f t="shared" si="0"/>
        <v>737.63704761904762</v>
      </c>
      <c r="X4" s="228">
        <f>+('7.รายจ่าย'!G3+'7.รายจ่าย'!K3)/'8.คำนวณ'!W4</f>
        <v>16732.772424920815</v>
      </c>
      <c r="Y4" s="228">
        <f>+'7.รายจ่าย'!L3/'8.คำนวณ'!W4</f>
        <v>8.1340816860634391</v>
      </c>
      <c r="Z4" s="228">
        <f>+'7.รายจ่าย'!M3/'8.คำนวณ'!W4</f>
        <v>1221.7567744311987</v>
      </c>
      <c r="AA4" s="228">
        <f>+'7.รายจ่าย'!O3/'8.คำนวณ'!W4</f>
        <v>477.73426122977759</v>
      </c>
      <c r="AB4" s="228">
        <f>+'7.รายจ่าย'!P3/'8.คำนวณ'!W4</f>
        <v>1152.824417841837</v>
      </c>
      <c r="AC4" s="228">
        <f>+'7.รายจ่าย'!R3/'8.คำนวณ'!W4</f>
        <v>654.8011675376805</v>
      </c>
      <c r="AD4" s="228">
        <f>+'7.รายจ่าย'!S3/'8.คำนวณ'!W4</f>
        <v>248.41668486075679</v>
      </c>
      <c r="AE4" s="228">
        <f>+'7.รายจ่าย'!T3/'8.คำนวณ'!W4</f>
        <v>99.394411162852194</v>
      </c>
      <c r="AF4" s="228">
        <f>+'7.รายจ่าย'!U3/'8.คำนวณ'!W4</f>
        <v>351.42895931913347</v>
      </c>
      <c r="AG4" s="228">
        <f>+'7.รายจ่าย'!V3/'8.คำนวณ'!W4</f>
        <v>350.07327903812291</v>
      </c>
      <c r="AH4" s="228">
        <f>+'7.รายจ่าย'!Y3/'8.คำนวณ'!W4</f>
        <v>274.95108963770929</v>
      </c>
    </row>
    <row r="5" spans="1:34" s="63" customFormat="1">
      <c r="A5" s="65" t="s">
        <v>160</v>
      </c>
      <c r="B5" s="249">
        <v>20</v>
      </c>
      <c r="C5" s="208">
        <v>3</v>
      </c>
      <c r="D5" s="208">
        <v>1</v>
      </c>
      <c r="E5" s="191" t="s">
        <v>55</v>
      </c>
      <c r="F5" s="191" t="s">
        <v>157</v>
      </c>
      <c r="G5" s="242" t="s">
        <v>301</v>
      </c>
      <c r="H5" s="218">
        <f>+DATA!G7</f>
        <v>12548</v>
      </c>
      <c r="I5" s="219">
        <f>+DATA!H7</f>
        <v>11073</v>
      </c>
      <c r="J5" s="219">
        <f>+DATA!I7</f>
        <v>390</v>
      </c>
      <c r="K5" s="219">
        <f>+DATA!J7</f>
        <v>1085</v>
      </c>
      <c r="L5" s="219">
        <f>+DATA!K7</f>
        <v>0</v>
      </c>
      <c r="M5" s="226">
        <f>+'6.รายรับ'!G6/I5</f>
        <v>412.28192901652665</v>
      </c>
      <c r="N5" s="226">
        <f>+('6.รายรับ'!H6+'6.รายรับ'!I6+'6.รายรับ'!J6)/I5</f>
        <v>411.66868960534634</v>
      </c>
      <c r="O5" s="226">
        <f>+'6.รายรับ'!K6/'8.คำนวณ'!J5</f>
        <v>490.78817948717955</v>
      </c>
      <c r="P5" s="226">
        <f>+'6.รายรับ'!L6/'8.คำนวณ'!K5</f>
        <v>1223.5837050691246</v>
      </c>
      <c r="Q5" s="226">
        <f>+'6.รายรับ'!M6/'8.คำนวณ'!H5</f>
        <v>6.2600414408670702</v>
      </c>
      <c r="R5" s="227">
        <f>+'6.รายรับ'!Q6/'8.คำนวณ'!H5</f>
        <v>49.838420465412817</v>
      </c>
      <c r="S5" s="227">
        <f>+'6.รายรับ'!V6/'8.คำนวณ'!I5</f>
        <v>578.68599295583851</v>
      </c>
      <c r="T5" s="241">
        <f>+'2.Hosp. Group'!L6</f>
        <v>21</v>
      </c>
      <c r="U5" s="63">
        <f>+DATA!L7</f>
        <v>9644</v>
      </c>
      <c r="V5" s="63">
        <f>+DATA!M7</f>
        <v>252.6</v>
      </c>
      <c r="W5" s="63">
        <f t="shared" si="0"/>
        <v>711.83809523809521</v>
      </c>
      <c r="X5" s="228">
        <f>+('7.รายจ่าย'!G4+'7.รายจ่าย'!K4)/'8.คำนวณ'!W5</f>
        <v>17144.401517198938</v>
      </c>
      <c r="Y5" s="228">
        <f>+'7.รายจ่าย'!L4/'8.คำนวณ'!W5</f>
        <v>13.390685415356623</v>
      </c>
      <c r="Z5" s="228">
        <f>+'7.รายจ่าย'!M4/'8.คำนวณ'!W5</f>
        <v>1342.2262961079969</v>
      </c>
      <c r="AA5" s="228">
        <f>+'7.รายจ่าย'!O4/'8.คำนวณ'!W5</f>
        <v>521.26177635363842</v>
      </c>
      <c r="AB5" s="228">
        <f>+'7.รายจ่าย'!P4/'8.คำนวณ'!W5</f>
        <v>857.34827074107284</v>
      </c>
      <c r="AC5" s="228">
        <f>+'7.รายจ่าย'!R4/'8.คำนวณ'!W5</f>
        <v>1014.6298362388451</v>
      </c>
      <c r="AD5" s="228">
        <f>+'7.รายจ่าย'!S4/'8.คำนวณ'!W5</f>
        <v>1094.0598223244986</v>
      </c>
      <c r="AE5" s="228">
        <f>+'7.รายจ่าย'!T4/'8.คำนวณ'!W5</f>
        <v>342.83498120225306</v>
      </c>
      <c r="AF5" s="228">
        <f>+'7.รายจ่าย'!U4/'8.คำนวณ'!W5</f>
        <v>519.5330405522925</v>
      </c>
      <c r="AG5" s="228">
        <f>+'7.รายจ่าย'!V4/'8.คำนวณ'!W5</f>
        <v>32.916108531902651</v>
      </c>
      <c r="AH5" s="228">
        <f>+'7.รายจ่าย'!Y4/'8.คำนวณ'!W5</f>
        <v>145.73819621904394</v>
      </c>
    </row>
    <row r="6" spans="1:34" s="63" customFormat="1">
      <c r="A6" s="65" t="s">
        <v>162</v>
      </c>
      <c r="B6" s="249">
        <v>41</v>
      </c>
      <c r="C6" s="208">
        <v>4</v>
      </c>
      <c r="D6" s="208">
        <v>1</v>
      </c>
      <c r="E6" s="191" t="s">
        <v>49</v>
      </c>
      <c r="F6" s="191" t="s">
        <v>161</v>
      </c>
      <c r="G6" s="242" t="s">
        <v>358</v>
      </c>
      <c r="H6" s="218">
        <f>+DATA!G8</f>
        <v>12372</v>
      </c>
      <c r="I6" s="219">
        <f>+DATA!H8</f>
        <v>10569</v>
      </c>
      <c r="J6" s="219">
        <f>+DATA!I8</f>
        <v>515</v>
      </c>
      <c r="K6" s="219">
        <f>+DATA!J8</f>
        <v>1132</v>
      </c>
      <c r="L6" s="219">
        <f>+DATA!K8</f>
        <v>156</v>
      </c>
      <c r="M6" s="226">
        <f>+'6.รายรับ'!G7/I6</f>
        <v>365.79940202478952</v>
      </c>
      <c r="N6" s="226">
        <f>+('6.รายรับ'!H7+'6.รายรับ'!I7+'6.รายรับ'!J7)/I6</f>
        <v>452.94371747563622</v>
      </c>
      <c r="O6" s="226">
        <f>+'6.รายรับ'!K7/'8.คำนวณ'!J6</f>
        <v>369.59811650485437</v>
      </c>
      <c r="P6" s="226">
        <f>+'6.รายรับ'!L7/'8.คำนวณ'!K6</f>
        <v>1255.2626943462897</v>
      </c>
      <c r="Q6" s="226">
        <f>+'6.รายรับ'!M7/'8.คำนวณ'!H6</f>
        <v>4.4869059165858394</v>
      </c>
      <c r="R6" s="227">
        <f>+'6.รายรับ'!Q7/'8.คำนวณ'!H6</f>
        <v>16.528855480116391</v>
      </c>
      <c r="S6" s="227">
        <f>+'6.รายรับ'!V7/'8.คำนวณ'!I6</f>
        <v>541.34355189705741</v>
      </c>
      <c r="T6" s="241">
        <f>+'2.Hosp. Group'!L7</f>
        <v>21</v>
      </c>
      <c r="U6" s="63">
        <f>+DATA!L8</f>
        <v>10983</v>
      </c>
      <c r="V6" s="63">
        <f>+DATA!M8</f>
        <v>245.06299999999999</v>
      </c>
      <c r="W6" s="63">
        <f t="shared" si="0"/>
        <v>768.06299999999999</v>
      </c>
      <c r="X6" s="228">
        <f>+('7.รายจ่าย'!G5+'7.รายจ่าย'!K5)/'8.คำนวณ'!W6</f>
        <v>14259.901140922033</v>
      </c>
      <c r="Y6" s="228">
        <f>+'7.รายจ่าย'!L5/'8.คำนวณ'!W6</f>
        <v>11.879233864930351</v>
      </c>
      <c r="Z6" s="228">
        <f>+'7.รายจ่าย'!M5/'8.คำนวณ'!W6</f>
        <v>1166.1800268988352</v>
      </c>
      <c r="AA6" s="228">
        <f>+'7.รายจ่าย'!O5/'8.คำนวณ'!W6</f>
        <v>326.57206505195541</v>
      </c>
      <c r="AB6" s="228">
        <f>+'7.รายจ่าย'!P5/'8.คำนวณ'!W6</f>
        <v>732.79600761916663</v>
      </c>
      <c r="AC6" s="228">
        <f>+'7.รายจ่าย'!R5/'8.คำนวณ'!W6</f>
        <v>729.01746341120452</v>
      </c>
      <c r="AD6" s="228">
        <f>+'7.รายจ่าย'!S5/'8.คำนวณ'!W6</f>
        <v>291.47252243631056</v>
      </c>
      <c r="AE6" s="228">
        <f>+'7.รายจ่าย'!T5/'8.คำนวณ'!W6</f>
        <v>251.12848815787248</v>
      </c>
      <c r="AF6" s="228">
        <f>+'7.รายจ่าย'!U5/'8.คำนวณ'!W6</f>
        <v>314.90825622377326</v>
      </c>
      <c r="AG6" s="228">
        <f>+'7.รายจ่าย'!V5/'8.คำนวณ'!W6</f>
        <v>26.017735524299436</v>
      </c>
      <c r="AH6" s="228">
        <f>+'7.รายจ่าย'!Y5/'8.คำนวณ'!W6</f>
        <v>0</v>
      </c>
    </row>
    <row r="7" spans="1:34" s="63" customFormat="1">
      <c r="A7" s="65" t="s">
        <v>159</v>
      </c>
      <c r="B7" s="249">
        <v>88</v>
      </c>
      <c r="C7" s="208">
        <v>5</v>
      </c>
      <c r="D7" s="208">
        <v>1</v>
      </c>
      <c r="E7" s="191" t="s">
        <v>45</v>
      </c>
      <c r="F7" s="191" t="s">
        <v>165</v>
      </c>
      <c r="G7" s="242" t="s">
        <v>328</v>
      </c>
      <c r="H7" s="218">
        <f>+DATA!G9</f>
        <v>21423</v>
      </c>
      <c r="I7" s="219">
        <f>+DATA!H9</f>
        <v>18961</v>
      </c>
      <c r="J7" s="219">
        <f>+DATA!I9</f>
        <v>1168</v>
      </c>
      <c r="K7" s="219">
        <f>+DATA!J9</f>
        <v>1175</v>
      </c>
      <c r="L7" s="219">
        <f>+DATA!K9</f>
        <v>119</v>
      </c>
      <c r="M7" s="226">
        <f>+'6.รายรับ'!G8/I7</f>
        <v>514.5237677337692</v>
      </c>
      <c r="N7" s="226">
        <f>+('6.รายรับ'!H8+'6.รายรับ'!I8+'6.รายรับ'!J8)/I7</f>
        <v>81.516930014239762</v>
      </c>
      <c r="O7" s="226">
        <f>+'6.รายรับ'!K8/'8.คำนวณ'!J7</f>
        <v>359.39982876712327</v>
      </c>
      <c r="P7" s="226">
        <f>+'6.รายรับ'!L8/'8.คำนวณ'!K7</f>
        <v>916.53556595744669</v>
      </c>
      <c r="Q7" s="226">
        <f>+'6.รายรับ'!M8/'8.คำนวณ'!H7</f>
        <v>4.6469145311114222</v>
      </c>
      <c r="R7" s="227">
        <f>+'6.รายรับ'!Q8/'8.คำนวณ'!H7</f>
        <v>11.789735331186108</v>
      </c>
      <c r="S7" s="227">
        <f>+'6.รายรับ'!V8/'8.คำนวณ'!I7</f>
        <v>246.67279679341809</v>
      </c>
      <c r="T7" s="241">
        <f>+'2.Hosp. Group'!L8</f>
        <v>21</v>
      </c>
      <c r="U7" s="63">
        <f>+DATA!L9</f>
        <v>15032</v>
      </c>
      <c r="V7" s="63">
        <f>+DATA!M9</f>
        <v>420.46499999999997</v>
      </c>
      <c r="W7" s="63">
        <f t="shared" si="0"/>
        <v>1136.2745238095238</v>
      </c>
      <c r="X7" s="228">
        <f>+('7.รายจ่าย'!G6+'7.รายจ่าย'!K6)/'8.คำนวณ'!W7</f>
        <v>8976.2542909126805</v>
      </c>
      <c r="Y7" s="228">
        <f>+'7.รายจ่าย'!L6/'8.คำนวณ'!W7</f>
        <v>15.381978240084086</v>
      </c>
      <c r="Z7" s="228">
        <f>+'7.รายจ่าย'!M6/'8.คำนวณ'!W7</f>
        <v>1034.3265781051821</v>
      </c>
      <c r="AA7" s="228">
        <f>+'7.รายจ่าย'!O6/'8.คำนวณ'!W7</f>
        <v>448.31044727831323</v>
      </c>
      <c r="AB7" s="228">
        <f>+'7.รายจ่าย'!P6/'8.คำนวณ'!W7</f>
        <v>795.22860106953533</v>
      </c>
      <c r="AC7" s="228">
        <f>+'7.รายจ่าย'!R6/'8.คำนวณ'!W7</f>
        <v>433.97063796412374</v>
      </c>
      <c r="AD7" s="228">
        <f>+'7.รายจ่าย'!S6/'8.คำนวณ'!W7</f>
        <v>902.15765514411862</v>
      </c>
      <c r="AE7" s="228">
        <f>+'7.รายจ่าย'!T6/'8.คำนวณ'!W7</f>
        <v>105.72797108679933</v>
      </c>
      <c r="AF7" s="228">
        <f>+'7.รายจ่าย'!U6/'8.คำนวณ'!W7</f>
        <v>373.8034525107426</v>
      </c>
      <c r="AG7" s="228">
        <f>+'7.รายจ่าย'!V6/'8.คำนวณ'!W7</f>
        <v>31.847937484926199</v>
      </c>
      <c r="AH7" s="228">
        <f>+'7.รายจ่าย'!Y6/'8.คำนวณ'!W7</f>
        <v>350.01281967197315</v>
      </c>
    </row>
    <row r="8" spans="1:34" s="63" customFormat="1">
      <c r="A8" s="65" t="s">
        <v>157</v>
      </c>
      <c r="B8" s="249">
        <v>59</v>
      </c>
      <c r="C8" s="208">
        <v>6</v>
      </c>
      <c r="D8" s="208">
        <v>1</v>
      </c>
      <c r="E8" s="191" t="s">
        <v>47</v>
      </c>
      <c r="F8" s="191" t="s">
        <v>160</v>
      </c>
      <c r="G8" s="242" t="s">
        <v>349</v>
      </c>
      <c r="H8" s="218">
        <f>+DATA!G10</f>
        <v>12971</v>
      </c>
      <c r="I8" s="219">
        <f>+DATA!H10</f>
        <v>11739</v>
      </c>
      <c r="J8" s="219">
        <f>+DATA!I10</f>
        <v>351</v>
      </c>
      <c r="K8" s="219">
        <f>+DATA!J10</f>
        <v>784</v>
      </c>
      <c r="L8" s="219">
        <f>+DATA!K10</f>
        <v>97</v>
      </c>
      <c r="M8" s="226">
        <f>+'6.รายรับ'!G9/I8</f>
        <v>423.98964307010817</v>
      </c>
      <c r="N8" s="226">
        <f>+('6.รายรับ'!H9+'6.รายรับ'!I9+'6.รายรับ'!J9)/I8</f>
        <v>124.59341511201977</v>
      </c>
      <c r="O8" s="226">
        <f>+'6.รายรับ'!K9/'8.คำนวณ'!J8</f>
        <v>185.51370370370378</v>
      </c>
      <c r="P8" s="226">
        <f>+'6.รายรับ'!L9/'8.คำนวณ'!K8</f>
        <v>1447.7389285714287</v>
      </c>
      <c r="Q8" s="226">
        <f>+'6.รายรับ'!M9/'8.คำนวณ'!H8</f>
        <v>9.9990748593015191</v>
      </c>
      <c r="R8" s="227">
        <f>+'6.รายรับ'!Q9/'8.คำนวณ'!H8</f>
        <v>17.526559247552232</v>
      </c>
      <c r="S8" s="227">
        <f>+'6.รายรับ'!V9/'8.คำนวณ'!I8</f>
        <v>403.54280858676208</v>
      </c>
      <c r="T8" s="241">
        <f>+'2.Hosp. Group'!L9</f>
        <v>21</v>
      </c>
      <c r="U8" s="63">
        <f>+DATA!L10</f>
        <v>9910</v>
      </c>
      <c r="V8" s="63">
        <f>+DATA!M10</f>
        <v>308.37099999999998</v>
      </c>
      <c r="W8" s="63">
        <f t="shared" si="0"/>
        <v>780.27576190476191</v>
      </c>
      <c r="X8" s="228">
        <f>+('7.รายจ่าย'!G7+'7.รายจ่าย'!K7)/'8.คำนวณ'!W8</f>
        <v>12777.965017984179</v>
      </c>
      <c r="Y8" s="228">
        <f>+'7.รายจ่าย'!L7/'8.คำนวณ'!W8</f>
        <v>28.443790110590328</v>
      </c>
      <c r="Z8" s="228">
        <f>+'7.รายจ่าย'!M7/'8.คำนวณ'!W8</f>
        <v>1332.2054083321336</v>
      </c>
      <c r="AA8" s="228">
        <f>+'7.รายจ่าย'!O7/'8.คำนวณ'!W8</f>
        <v>691.65352347042631</v>
      </c>
      <c r="AB8" s="228">
        <f>+'7.รายจ่าย'!P7/'8.คำนวณ'!W8</f>
        <v>871.04592143278285</v>
      </c>
      <c r="AC8" s="228">
        <f>+'7.รายจ่าย'!R7/'8.คำนวณ'!W8</f>
        <v>747.13257602272597</v>
      </c>
      <c r="AD8" s="228">
        <f>+'7.รายจ่าย'!S7/'8.คำนวณ'!W8</f>
        <v>692.92791907329956</v>
      </c>
      <c r="AE8" s="228">
        <f>+'7.รายจ่าย'!T7/'8.คำนวณ'!W8</f>
        <v>458.65963992827687</v>
      </c>
      <c r="AF8" s="228">
        <f>+'7.รายจ่าย'!U7/'8.คำนวณ'!W8</f>
        <v>390.22694906825069</v>
      </c>
      <c r="AG8" s="228">
        <f>+'7.รายจ่าย'!V7/'8.คำนวณ'!W8</f>
        <v>7.7241922590127015</v>
      </c>
      <c r="AH8" s="228">
        <f>+'7.รายจ่าย'!Y7/'8.คำนวณ'!W8</f>
        <v>41.011141909475107</v>
      </c>
    </row>
    <row r="9" spans="1:34" s="63" customFormat="1">
      <c r="A9" s="225" t="s">
        <v>165</v>
      </c>
      <c r="B9" s="249">
        <v>12</v>
      </c>
      <c r="C9" s="208">
        <v>7</v>
      </c>
      <c r="D9" s="208">
        <v>1</v>
      </c>
      <c r="E9" s="191" t="s">
        <v>51</v>
      </c>
      <c r="F9" s="191" t="s">
        <v>162</v>
      </c>
      <c r="G9" s="242" t="s">
        <v>381</v>
      </c>
      <c r="H9" s="218">
        <f>+DATA!G11</f>
        <v>13263</v>
      </c>
      <c r="I9" s="219">
        <f>+DATA!H11</f>
        <v>11617</v>
      </c>
      <c r="J9" s="219">
        <f>+DATA!I11</f>
        <v>320</v>
      </c>
      <c r="K9" s="219">
        <f>+DATA!J11</f>
        <v>875</v>
      </c>
      <c r="L9" s="219">
        <f>+DATA!K11</f>
        <v>451</v>
      </c>
      <c r="M9" s="226">
        <f>+'6.รายรับ'!G10/I9</f>
        <v>531.36316518894716</v>
      </c>
      <c r="N9" s="226">
        <f>+('6.รายรับ'!H10+'6.รายรับ'!I10+'6.รายรับ'!J10)/I9</f>
        <v>189.60296548162177</v>
      </c>
      <c r="O9" s="226">
        <f>+'6.รายรับ'!K10/'8.คำนวณ'!J9</f>
        <v>595.81365625000001</v>
      </c>
      <c r="P9" s="226">
        <f>+'6.รายรับ'!L10/'8.คำนวณ'!K9</f>
        <v>1182.7634628571429</v>
      </c>
      <c r="Q9" s="226">
        <f>+'6.รายรับ'!M10/'8.คำนวณ'!H9</f>
        <v>6.5892332051572042</v>
      </c>
      <c r="R9" s="227">
        <f>+'6.รายรับ'!Q10/'8.คำนวณ'!H9</f>
        <v>10.520621277237428</v>
      </c>
      <c r="S9" s="227">
        <f>+'6.รายรับ'!V10/'8.คำนวณ'!I9</f>
        <v>366.33080829818368</v>
      </c>
      <c r="T9" s="241">
        <f>+'2.Hosp. Group'!L10</f>
        <v>21</v>
      </c>
      <c r="U9" s="63">
        <f>+DATA!L11</f>
        <v>12669</v>
      </c>
      <c r="V9" s="63">
        <f>+DATA!M11</f>
        <v>300.15499999999997</v>
      </c>
      <c r="W9" s="63">
        <f t="shared" si="0"/>
        <v>903.44071428571431</v>
      </c>
      <c r="X9" s="228">
        <f>+('7.รายจ่าย'!G8+'7.รายจ่าย'!K8)/'8.คำนวณ'!W9</f>
        <v>9413.2525527408307</v>
      </c>
      <c r="Y9" s="228">
        <f>+'7.รายจ่าย'!L8/'8.คำนวณ'!W9</f>
        <v>94.370331834565789</v>
      </c>
      <c r="Z9" s="228">
        <f>+'7.รายจ่าย'!M8/'8.คำนวณ'!W9</f>
        <v>1417.4048388027675</v>
      </c>
      <c r="AA9" s="228">
        <f>+'7.รายจ่าย'!O8/'8.คำนวณ'!W9</f>
        <v>473.87810094266604</v>
      </c>
      <c r="AB9" s="228">
        <f>+'7.รายจ่าย'!P8/'8.คำนวณ'!W9</f>
        <v>1211.3452301795439</v>
      </c>
      <c r="AC9" s="228">
        <f>+'7.รายจ่าย'!R8/'8.คำนวณ'!W9</f>
        <v>315.12130845806155</v>
      </c>
      <c r="AD9" s="228">
        <f>+'7.รายจ่าย'!S8/'8.คำนวณ'!W9</f>
        <v>469.33163769936675</v>
      </c>
      <c r="AE9" s="228">
        <f>+'7.รายจ่าย'!T8/'8.คำนวณ'!W9</f>
        <v>312.15219276780749</v>
      </c>
      <c r="AF9" s="228">
        <f>+'7.รายจ่าย'!U8/'8.คำนวณ'!W9</f>
        <v>295.1156459788254</v>
      </c>
      <c r="AG9" s="228">
        <f>+'7.รายจ่าย'!V8/'8.คำนวณ'!W9</f>
        <v>45.014508818271736</v>
      </c>
      <c r="AH9" s="228">
        <f>+'7.รายจ่าย'!Y8/'8.คำนวณ'!W9</f>
        <v>1568.7241537708617</v>
      </c>
    </row>
    <row r="10" spans="1:34" s="63" customFormat="1">
      <c r="A10" s="65" t="s">
        <v>168</v>
      </c>
      <c r="B10" s="249">
        <v>83</v>
      </c>
      <c r="C10" s="208">
        <v>8</v>
      </c>
      <c r="D10" s="208">
        <v>2</v>
      </c>
      <c r="E10" s="191" t="s">
        <v>45</v>
      </c>
      <c r="F10" s="191" t="s">
        <v>196</v>
      </c>
      <c r="G10" s="242" t="s">
        <v>323</v>
      </c>
      <c r="H10" s="218">
        <f>+DATA!G12</f>
        <v>23135</v>
      </c>
      <c r="I10" s="219">
        <f>+DATA!H12</f>
        <v>20546</v>
      </c>
      <c r="J10" s="219">
        <f>+DATA!I12</f>
        <v>909</v>
      </c>
      <c r="K10" s="219">
        <f>+DATA!J12</f>
        <v>1649</v>
      </c>
      <c r="L10" s="219">
        <f>+DATA!K12</f>
        <v>31</v>
      </c>
      <c r="M10" s="226">
        <f>+'6.รายรับ'!G11/I10</f>
        <v>455.25428891268371</v>
      </c>
      <c r="N10" s="226">
        <f>+('6.รายรับ'!H11+'6.รายรับ'!I11+'6.รายรับ'!J11)/I10</f>
        <v>143.79138713131508</v>
      </c>
      <c r="O10" s="226">
        <f>+'6.รายรับ'!K11/'8.คำนวณ'!J10</f>
        <v>244.70753575357534</v>
      </c>
      <c r="P10" s="226">
        <f>+'6.รายรับ'!L11/'8.คำนวณ'!K10</f>
        <v>730.14442086112808</v>
      </c>
      <c r="Q10" s="226">
        <f>+'6.รายรับ'!M11/'8.คำนวณ'!H10</f>
        <v>7.463756213529285</v>
      </c>
      <c r="R10" s="227">
        <f>+'6.รายรับ'!Q11/'8.คำนวณ'!H10</f>
        <v>20.843959368921549</v>
      </c>
      <c r="S10" s="227">
        <f>+'6.รายรับ'!V11/'8.คำนวณ'!I10</f>
        <v>414.5334337583958</v>
      </c>
      <c r="T10" s="241">
        <f>+'2.Hosp. Group'!L11</f>
        <v>21</v>
      </c>
      <c r="U10" s="63">
        <f>+DATA!L12</f>
        <v>20389</v>
      </c>
      <c r="V10" s="63">
        <f>+DATA!M12</f>
        <v>471.92200000000003</v>
      </c>
      <c r="W10" s="63">
        <f t="shared" si="0"/>
        <v>1442.826761904762</v>
      </c>
      <c r="X10" s="228">
        <f>+('7.รายจ่าย'!G9+'7.รายจ่าย'!K9)/'8.คำนวณ'!W10</f>
        <v>10839.984829053497</v>
      </c>
      <c r="Y10" s="228">
        <f>+'7.รายจ่าย'!L9/'8.คำนวณ'!W10</f>
        <v>28.073294084542109</v>
      </c>
      <c r="Z10" s="228">
        <f>+'7.รายจ่าย'!M9/'8.คำนวณ'!W10</f>
        <v>957.53462333629341</v>
      </c>
      <c r="AA10" s="228">
        <f>+'7.รายจ่าย'!O9/'8.คำนวณ'!W10</f>
        <v>630.60947718965167</v>
      </c>
      <c r="AB10" s="228">
        <f>+'7.รายจ่าย'!P9/'8.คำนวณ'!W10</f>
        <v>681.75301842989302</v>
      </c>
      <c r="AC10" s="228">
        <f>+'7.รายจ่าย'!R9/'8.คำนวณ'!W10</f>
        <v>373.75095488809302</v>
      </c>
      <c r="AD10" s="228">
        <f>+'7.รายจ่าย'!S9/'8.คำนวณ'!W10</f>
        <v>285.40668282058215</v>
      </c>
      <c r="AE10" s="228">
        <f>+'7.รายจ่าย'!T9/'8.คำนวณ'!W10</f>
        <v>27.858507383752833</v>
      </c>
      <c r="AF10" s="228">
        <f>+'7.รายจ่าย'!U9/'8.คำนวณ'!W10</f>
        <v>357.23550020624197</v>
      </c>
      <c r="AG10" s="228">
        <f>+'7.รายจ่าย'!V9/'8.คำนวณ'!W10</f>
        <v>34.699065280648483</v>
      </c>
      <c r="AH10" s="228">
        <f>+'7.รายจ่าย'!Y9/'8.คำนวณ'!W10</f>
        <v>580.8713091054525</v>
      </c>
    </row>
    <row r="11" spans="1:34" s="63" customFormat="1">
      <c r="A11" s="65" t="s">
        <v>164</v>
      </c>
      <c r="B11" s="249">
        <v>84</v>
      </c>
      <c r="C11" s="208">
        <v>9</v>
      </c>
      <c r="D11" s="208">
        <v>2</v>
      </c>
      <c r="E11" s="191" t="s">
        <v>45</v>
      </c>
      <c r="F11" s="191" t="s">
        <v>197</v>
      </c>
      <c r="G11" s="242" t="s">
        <v>324</v>
      </c>
      <c r="H11" s="218">
        <f>+DATA!G13</f>
        <v>25373</v>
      </c>
      <c r="I11" s="219">
        <f>+DATA!H13</f>
        <v>23229</v>
      </c>
      <c r="J11" s="219">
        <f>+DATA!I13</f>
        <v>625</v>
      </c>
      <c r="K11" s="219">
        <f>+DATA!J13</f>
        <v>1384</v>
      </c>
      <c r="L11" s="219">
        <f>+DATA!K13</f>
        <v>135</v>
      </c>
      <c r="M11" s="226">
        <f>+'6.รายรับ'!G12/I11</f>
        <v>551.60048559989673</v>
      </c>
      <c r="N11" s="226">
        <f>+('6.รายรับ'!H12+'6.รายรับ'!I12+'6.รายรับ'!J12)/I11</f>
        <v>212.64409272891643</v>
      </c>
      <c r="O11" s="226">
        <f>+'6.รายรับ'!K12/'8.คำนวณ'!J11</f>
        <v>449.47247999999996</v>
      </c>
      <c r="P11" s="226">
        <f>+'6.รายรับ'!L12/'8.คำนวณ'!K11</f>
        <v>582.23138728323704</v>
      </c>
      <c r="Q11" s="226">
        <f>+'6.รายรับ'!M12/'8.คำนวณ'!H11</f>
        <v>3.6451345918890157</v>
      </c>
      <c r="R11" s="227">
        <f>+'6.รายรับ'!Q12/'8.คำนวณ'!H11</f>
        <v>11.990235683600678</v>
      </c>
      <c r="S11" s="227">
        <f>+'6.รายรับ'!V12/'8.คำนวณ'!I11</f>
        <v>277.7196835851737</v>
      </c>
      <c r="T11" s="241">
        <f>+'2.Hosp. Group'!L12</f>
        <v>21</v>
      </c>
      <c r="U11" s="63">
        <f>+DATA!L13</f>
        <v>17727</v>
      </c>
      <c r="V11" s="63">
        <f>+DATA!M13</f>
        <v>759.34699999999998</v>
      </c>
      <c r="W11" s="63">
        <f t="shared" si="0"/>
        <v>1603.4898571428571</v>
      </c>
      <c r="X11" s="228">
        <f>+('7.รายจ่าย'!G10+'7.รายจ่าย'!K10)/'8.คำนวณ'!W11</f>
        <v>9570.8911170447973</v>
      </c>
      <c r="Y11" s="228">
        <f>+'7.รายจ่าย'!L10/'8.คำนวณ'!W11</f>
        <v>0.5537920904484317</v>
      </c>
      <c r="Z11" s="228">
        <f>+'7.รายจ่าย'!M10/'8.คำนวณ'!W11</f>
        <v>879.42266907296585</v>
      </c>
      <c r="AA11" s="228">
        <f>+'7.รายจ่าย'!O10/'8.คำนวณ'!W11</f>
        <v>280.90398451449067</v>
      </c>
      <c r="AB11" s="228">
        <f>+'7.รายจ่าย'!P10/'8.คำนวณ'!W11</f>
        <v>805.11079895467287</v>
      </c>
      <c r="AC11" s="228">
        <f>+'7.รายจ่าย'!R10/'8.คำนวณ'!W11</f>
        <v>629.70671470236937</v>
      </c>
      <c r="AD11" s="228">
        <f>+'7.รายจ่าย'!S10/'8.คำนวณ'!W11</f>
        <v>100.91418369700588</v>
      </c>
      <c r="AE11" s="228">
        <f>+'7.รายจ่าย'!T10/'8.คำนวณ'!W11</f>
        <v>26.099323181606835</v>
      </c>
      <c r="AF11" s="228">
        <f>+'7.รายจ่าย'!U10/'8.คำนวณ'!W11</f>
        <v>264.75646110817758</v>
      </c>
      <c r="AG11" s="228">
        <f>+'7.รายจ่าย'!V10/'8.คำนวณ'!W11</f>
        <v>1.870919224487945E-2</v>
      </c>
      <c r="AH11" s="228">
        <f>+'7.รายจ่าย'!Y10/'8.คำนวณ'!W11</f>
        <v>14.880044232094123</v>
      </c>
    </row>
    <row r="12" spans="1:34" s="63" customFormat="1">
      <c r="A12" s="65" t="s">
        <v>219</v>
      </c>
      <c r="B12" s="249">
        <v>55</v>
      </c>
      <c r="C12" s="208">
        <v>10</v>
      </c>
      <c r="D12" s="208">
        <v>2</v>
      </c>
      <c r="E12" s="191" t="s">
        <v>47</v>
      </c>
      <c r="F12" s="191" t="s">
        <v>215</v>
      </c>
      <c r="G12" s="242" t="s">
        <v>345</v>
      </c>
      <c r="H12" s="218">
        <f>+DATA!G14</f>
        <v>26765</v>
      </c>
      <c r="I12" s="219">
        <f>+DATA!H14</f>
        <v>22880</v>
      </c>
      <c r="J12" s="219">
        <f>+DATA!I14</f>
        <v>1239</v>
      </c>
      <c r="K12" s="219">
        <f>+DATA!J14</f>
        <v>2030</v>
      </c>
      <c r="L12" s="219">
        <f>+DATA!K14</f>
        <v>616</v>
      </c>
      <c r="M12" s="226">
        <f>+'6.รายรับ'!G13/I12</f>
        <v>460.95842176573422</v>
      </c>
      <c r="N12" s="226">
        <f>+('6.รายรับ'!H13+'6.รายรับ'!I13+'6.รายรับ'!J13)/I12</f>
        <v>40.446350961538464</v>
      </c>
      <c r="O12" s="226">
        <f>+'6.รายรับ'!K13/'8.คำนวณ'!J12</f>
        <v>203.67921711057303</v>
      </c>
      <c r="P12" s="226">
        <f>+'6.รายรับ'!L13/'8.คำนวณ'!K12</f>
        <v>1045.4432118226603</v>
      </c>
      <c r="Q12" s="226">
        <f>+'6.รายรับ'!M13/'8.คำนวณ'!H12</f>
        <v>9.2120212964692687</v>
      </c>
      <c r="R12" s="227">
        <f>+'6.รายรับ'!Q13/'8.คำนวณ'!H12</f>
        <v>30.535821034933683</v>
      </c>
      <c r="S12" s="227">
        <f>+'6.รายรับ'!V13/'8.คำนวณ'!I12</f>
        <v>403.67193487762233</v>
      </c>
      <c r="T12" s="241">
        <f>+'2.Hosp. Group'!L13</f>
        <v>21</v>
      </c>
      <c r="U12" s="63">
        <f>+DATA!L14</f>
        <v>17733</v>
      </c>
      <c r="V12" s="63">
        <f>+DATA!M14</f>
        <v>562.27300000000002</v>
      </c>
      <c r="W12" s="63">
        <f t="shared" si="0"/>
        <v>1406.7015714285715</v>
      </c>
      <c r="X12" s="228">
        <f>+('7.รายจ่าย'!G11+'7.รายจ่าย'!K11)/'8.คำนวณ'!W12</f>
        <v>12027.94181342758</v>
      </c>
      <c r="Y12" s="228">
        <f>+'7.รายจ่าย'!L11/'8.คำนวณ'!W12</f>
        <v>6.6822986416755468</v>
      </c>
      <c r="Z12" s="228">
        <f>+'7.รายจ่าย'!M11/'8.คำนวณ'!W12</f>
        <v>1257.6270659905426</v>
      </c>
      <c r="AA12" s="228">
        <f>+'7.รายจ่าย'!O11/'8.คำนวณ'!W12</f>
        <v>387.66920509386142</v>
      </c>
      <c r="AB12" s="228">
        <f>+'7.รายจ่าย'!P11/'8.คำนวณ'!W12</f>
        <v>585.72124801371717</v>
      </c>
      <c r="AC12" s="228">
        <f>+'7.รายจ่าย'!R11/'8.คำนวณ'!W12</f>
        <v>205.58328495098615</v>
      </c>
      <c r="AD12" s="228">
        <f>+'7.รายจ่าย'!S11/'8.คำนวณ'!W12</f>
        <v>730.14645811259993</v>
      </c>
      <c r="AE12" s="228">
        <f>+'7.รายจ่าย'!T11/'8.คำนวณ'!W12</f>
        <v>192.19037320434805</v>
      </c>
      <c r="AF12" s="228">
        <f>+'7.รายจ่าย'!U11/'8.คำนวณ'!W12</f>
        <v>304.36235993196237</v>
      </c>
      <c r="AG12" s="228">
        <f>+'7.รายจ่าย'!V11/'8.คำนวณ'!W12</f>
        <v>20.92341445962089</v>
      </c>
      <c r="AH12" s="228">
        <f>+'7.รายจ่าย'!Y11/'8.คำนวณ'!W12</f>
        <v>1098.3168224024773</v>
      </c>
    </row>
    <row r="13" spans="1:34" s="63" customFormat="1" ht="25.2" customHeight="1">
      <c r="A13" s="65" t="s">
        <v>166</v>
      </c>
      <c r="B13" s="249">
        <v>47</v>
      </c>
      <c r="C13" s="208">
        <v>11</v>
      </c>
      <c r="D13" s="208">
        <v>2</v>
      </c>
      <c r="E13" s="191" t="s">
        <v>49</v>
      </c>
      <c r="F13" s="191" t="s">
        <v>167</v>
      </c>
      <c r="G13" s="242" t="s">
        <v>364</v>
      </c>
      <c r="H13" s="218">
        <f>+DATA!G15</f>
        <v>20453</v>
      </c>
      <c r="I13" s="219">
        <f>+DATA!H15</f>
        <v>17422</v>
      </c>
      <c r="J13" s="219">
        <f>+DATA!I15</f>
        <v>1496</v>
      </c>
      <c r="K13" s="219">
        <f>+DATA!J15</f>
        <v>1422</v>
      </c>
      <c r="L13" s="219">
        <f>+DATA!K15</f>
        <v>113</v>
      </c>
      <c r="M13" s="226">
        <f>+'6.รายรับ'!G14/I13</f>
        <v>458.880171622087</v>
      </c>
      <c r="N13" s="226">
        <f>+('6.รายรับ'!H14+'6.รายรับ'!I14+'6.รายรับ'!J14)/I13</f>
        <v>97.707993341751802</v>
      </c>
      <c r="O13" s="226">
        <f>+'6.รายรับ'!K14/'8.คำนวณ'!J13</f>
        <v>218.11242647058825</v>
      </c>
      <c r="P13" s="226">
        <f>+'6.รายรับ'!L14/'8.คำนวณ'!K13</f>
        <v>1087.5321518987341</v>
      </c>
      <c r="Q13" s="226">
        <f>+'6.รายรับ'!M14/'8.คำนวณ'!H13</f>
        <v>5.7453185351782139</v>
      </c>
      <c r="R13" s="227">
        <f>+'6.รายรับ'!Q14/'8.คำนวณ'!H13</f>
        <v>16.232753141348457</v>
      </c>
      <c r="S13" s="227">
        <f>+'6.รายรับ'!V14/'8.คำนวณ'!I13</f>
        <v>418.51784123521986</v>
      </c>
      <c r="T13" s="241">
        <f>+'2.Hosp. Group'!L14</f>
        <v>21</v>
      </c>
      <c r="U13" s="63">
        <f>+DATA!L15</f>
        <v>15870</v>
      </c>
      <c r="V13" s="63">
        <f>+DATA!M15</f>
        <v>442.31</v>
      </c>
      <c r="W13" s="63">
        <f t="shared" si="0"/>
        <v>1198.0242857142857</v>
      </c>
      <c r="X13" s="228">
        <f>+('7.รายจ่าย'!G12+'7.รายจ่าย'!K12)/'8.คำนวณ'!W13</f>
        <v>11969.51223025529</v>
      </c>
      <c r="Y13" s="228">
        <f>+'7.รายจ่าย'!L12/'8.คำนวณ'!W13</f>
        <v>3.530813231785189</v>
      </c>
      <c r="Z13" s="228">
        <f>+'7.รายจ่าย'!M12/'8.คำนวณ'!W13</f>
        <v>942.51529243981452</v>
      </c>
      <c r="AA13" s="228">
        <f>+'7.รายจ่าย'!O12/'8.คำนวณ'!W13</f>
        <v>622.00921874944106</v>
      </c>
      <c r="AB13" s="228">
        <f>+'7.รายจ่าย'!P12/'8.คำนวณ'!W13</f>
        <v>945.8699155872107</v>
      </c>
      <c r="AC13" s="228">
        <f>+'7.รายจ่าย'!R12/'8.คำนวณ'!W13</f>
        <v>477.74023183407922</v>
      </c>
      <c r="AD13" s="228">
        <f>+'7.รายจ่าย'!S12/'8.คำนวณ'!W13</f>
        <v>159.07978850893792</v>
      </c>
      <c r="AE13" s="228">
        <f>+'7.รายจ่าย'!T12/'8.คำนวณ'!W13</f>
        <v>81.984982417480211</v>
      </c>
      <c r="AF13" s="228">
        <f>+'7.รายจ่าย'!U12/'8.คำนวณ'!W13</f>
        <v>229.36271265667162</v>
      </c>
      <c r="AG13" s="228">
        <f>+'7.รายจ่าย'!V12/'8.คำนวณ'!W13</f>
        <v>5.6760118146901385E-2</v>
      </c>
      <c r="AH13" s="228">
        <f>+'7.รายจ่าย'!Y12/'8.คำนวณ'!W13</f>
        <v>32.595332553477931</v>
      </c>
    </row>
    <row r="14" spans="1:34" s="63" customFormat="1" ht="24.6" customHeight="1">
      <c r="A14" s="65" t="s">
        <v>197</v>
      </c>
      <c r="B14" s="249">
        <v>5</v>
      </c>
      <c r="C14" s="208">
        <v>12</v>
      </c>
      <c r="D14" s="208">
        <v>2</v>
      </c>
      <c r="E14" s="191" t="s">
        <v>51</v>
      </c>
      <c r="F14" s="191" t="s">
        <v>168</v>
      </c>
      <c r="G14" s="242" t="s">
        <v>374</v>
      </c>
      <c r="H14" s="218">
        <f>+DATA!G16</f>
        <v>19110</v>
      </c>
      <c r="I14" s="219">
        <f>+DATA!H16</f>
        <v>17227</v>
      </c>
      <c r="J14" s="219">
        <f>+DATA!I16</f>
        <v>569</v>
      </c>
      <c r="K14" s="219">
        <f>+DATA!J16</f>
        <v>1314</v>
      </c>
      <c r="L14" s="219">
        <f>+DATA!K16</f>
        <v>0</v>
      </c>
      <c r="M14" s="226">
        <f>+'6.รายรับ'!G15/I14</f>
        <v>514.37306843907822</v>
      </c>
      <c r="N14" s="226">
        <f>+('6.รายรับ'!H15+'6.รายรับ'!I15+'6.รายรับ'!J15)/I14</f>
        <v>404.75197828989377</v>
      </c>
      <c r="O14" s="226">
        <f>+'6.รายรับ'!K15/'8.คำนวณ'!J14</f>
        <v>310.16393673110719</v>
      </c>
      <c r="P14" s="226">
        <f>+'6.รายรับ'!L15/'8.คำนวณ'!K14</f>
        <v>618.77884322678835</v>
      </c>
      <c r="Q14" s="226">
        <f>+'6.รายรับ'!M15/'8.คำนวณ'!H14</f>
        <v>4.5722919937205653</v>
      </c>
      <c r="R14" s="227">
        <f>+'6.รายรับ'!Q15/'8.คำนวณ'!H14</f>
        <v>12.662820512820513</v>
      </c>
      <c r="S14" s="227">
        <f>+'6.รายรับ'!V15/'8.คำนวณ'!I14</f>
        <v>531.92377082486803</v>
      </c>
      <c r="T14" s="241">
        <f>+'2.Hosp. Group'!L15</f>
        <v>21</v>
      </c>
      <c r="U14" s="63">
        <f>+DATA!L16</f>
        <v>15618</v>
      </c>
      <c r="V14" s="63">
        <f>+DATA!M16</f>
        <v>291.64299999999997</v>
      </c>
      <c r="W14" s="63">
        <f t="shared" si="0"/>
        <v>1035.3572857142856</v>
      </c>
      <c r="X14" s="228">
        <f>+('7.รายจ่าย'!G13+'7.รายจ่าย'!K13)/'8.คำนวณ'!W14</f>
        <v>16351.773830731452</v>
      </c>
      <c r="Y14" s="228">
        <f>+'7.รายจ่าย'!L13/'8.คำนวณ'!W14</f>
        <v>12.337769943046577</v>
      </c>
      <c r="Z14" s="228">
        <f>+'7.รายจ่าย'!M13/'8.คำนวณ'!W14</f>
        <v>1795.6119840480189</v>
      </c>
      <c r="AA14" s="228">
        <f>+'7.รายจ่าย'!O13/'8.คำนวณ'!W14</f>
        <v>728.08148491459349</v>
      </c>
      <c r="AB14" s="228">
        <f>+'7.รายจ่าย'!P13/'8.คำนวณ'!W14</f>
        <v>1130.0050872707711</v>
      </c>
      <c r="AC14" s="228">
        <f>+'7.รายจ่าย'!R13/'8.คำนวณ'!W14</f>
        <v>672.51229078823178</v>
      </c>
      <c r="AD14" s="228">
        <f>+'7.รายจ่าย'!S13/'8.คำนวณ'!W14</f>
        <v>661.96568996679002</v>
      </c>
      <c r="AE14" s="228">
        <f>+'7.รายจ่าย'!T13/'8.คำนวณ'!W14</f>
        <v>272.6498416488663</v>
      </c>
      <c r="AF14" s="228">
        <f>+'7.รายจ่าย'!U13/'8.คำนวณ'!W14</f>
        <v>315.06226353056053</v>
      </c>
      <c r="AG14" s="228">
        <f>+'7.รายจ่าย'!V13/'8.คำนวณ'!W14</f>
        <v>53.85580491813662</v>
      </c>
      <c r="AH14" s="228">
        <f>+'7.รายจ่าย'!Y13/'8.คำนวณ'!W14</f>
        <v>258.61049484505077</v>
      </c>
    </row>
    <row r="15" spans="1:34" s="63" customFormat="1">
      <c r="A15" s="65" t="s">
        <v>196</v>
      </c>
      <c r="B15" s="249">
        <v>58</v>
      </c>
      <c r="C15" s="208">
        <v>13</v>
      </c>
      <c r="D15" s="208">
        <v>2</v>
      </c>
      <c r="E15" s="191" t="s">
        <v>47</v>
      </c>
      <c r="F15" s="191" t="s">
        <v>166</v>
      </c>
      <c r="G15" s="242" t="s">
        <v>348</v>
      </c>
      <c r="H15" s="218">
        <f>+DATA!G17</f>
        <v>22115</v>
      </c>
      <c r="I15" s="219">
        <f>+DATA!H17</f>
        <v>19837</v>
      </c>
      <c r="J15" s="219">
        <f>+DATA!I17</f>
        <v>1148</v>
      </c>
      <c r="K15" s="219">
        <f>+DATA!J17</f>
        <v>1130</v>
      </c>
      <c r="L15" s="219">
        <f>+DATA!K17</f>
        <v>0</v>
      </c>
      <c r="M15" s="226">
        <f>+'6.รายรับ'!G16/I15</f>
        <v>607.17032565408078</v>
      </c>
      <c r="N15" s="226">
        <f>+('6.รายรับ'!H16+'6.รายรับ'!I16+'6.รายรับ'!J16)/I15</f>
        <v>68.621205827494066</v>
      </c>
      <c r="O15" s="226">
        <f>+'6.รายรับ'!K16/'8.คำนวณ'!J15</f>
        <v>181.10719512195124</v>
      </c>
      <c r="P15" s="226">
        <f>+'6.รายรับ'!L16/'8.คำนวณ'!K15</f>
        <v>553.63353097345123</v>
      </c>
      <c r="Q15" s="226">
        <f>+'6.รายรับ'!M16/'8.คำนวณ'!H15</f>
        <v>3.5538096314718515</v>
      </c>
      <c r="R15" s="227">
        <f>+'6.รายรับ'!Q16/'8.คำนวณ'!H15</f>
        <v>12.276147411259327</v>
      </c>
      <c r="S15" s="227">
        <f>+'6.รายรับ'!V16/'8.คำนวณ'!I15</f>
        <v>298.08305439330542</v>
      </c>
      <c r="T15" s="241">
        <f>+'2.Hosp. Group'!L16</f>
        <v>21</v>
      </c>
      <c r="U15" s="63">
        <f>+DATA!L17</f>
        <v>16582</v>
      </c>
      <c r="V15" s="63">
        <f>+DATA!M17</f>
        <v>594.14099999999996</v>
      </c>
      <c r="W15" s="63">
        <f t="shared" si="0"/>
        <v>1383.7600476190476</v>
      </c>
      <c r="X15" s="228">
        <f>+('7.รายจ่าย'!G14+'7.รายจ่าย'!K14)/'8.คำนวณ'!W15</f>
        <v>9522.6566865208988</v>
      </c>
      <c r="Y15" s="228">
        <f>+'7.รายจ่าย'!L14/'8.คำนวณ'!W15</f>
        <v>8.1097875453977863</v>
      </c>
      <c r="Z15" s="228">
        <f>+'7.รายจ่าย'!M14/'8.คำนวณ'!W15</f>
        <v>1181.4366897013283</v>
      </c>
      <c r="AA15" s="228">
        <f>+'7.รายจ่าย'!O14/'8.คำนวณ'!W15</f>
        <v>382.0801886206462</v>
      </c>
      <c r="AB15" s="228">
        <f>+'7.รายจ่าย'!P14/'8.คำนวณ'!W15</f>
        <v>461.75037435096181</v>
      </c>
      <c r="AC15" s="228">
        <f>+'7.รายจ่าย'!R14/'8.คำนวณ'!W15</f>
        <v>401.90240421878815</v>
      </c>
      <c r="AD15" s="228">
        <f>+'7.รายจ่าย'!S14/'8.คำนวณ'!W15</f>
        <v>302.18626467752927</v>
      </c>
      <c r="AE15" s="228">
        <f>+'7.รายจ่าย'!T14/'8.คำนวณ'!W15</f>
        <v>148.79747421113922</v>
      </c>
      <c r="AF15" s="228">
        <f>+'7.รายจ่าย'!U14/'8.คำนวณ'!W15</f>
        <v>149.48179083209479</v>
      </c>
      <c r="AG15" s="228">
        <f>+'7.รายจ่าย'!V14/'8.คำนวณ'!W15</f>
        <v>1.0840029689981002E-2</v>
      </c>
      <c r="AH15" s="228">
        <f>+'7.รายจ่าย'!Y14/'8.คำนวณ'!W15</f>
        <v>368.49452394392216</v>
      </c>
    </row>
    <row r="16" spans="1:34" s="63" customFormat="1">
      <c r="A16" s="65" t="s">
        <v>167</v>
      </c>
      <c r="B16" s="249">
        <v>87</v>
      </c>
      <c r="C16" s="208">
        <v>14</v>
      </c>
      <c r="D16" s="208">
        <v>2</v>
      </c>
      <c r="E16" s="191" t="s">
        <v>45</v>
      </c>
      <c r="F16" s="191" t="s">
        <v>164</v>
      </c>
      <c r="G16" s="242" t="s">
        <v>327</v>
      </c>
      <c r="H16" s="218">
        <f>+DATA!G18</f>
        <v>19682</v>
      </c>
      <c r="I16" s="219">
        <f>+DATA!H18</f>
        <v>17958</v>
      </c>
      <c r="J16" s="219">
        <f>+DATA!I18</f>
        <v>581</v>
      </c>
      <c r="K16" s="219">
        <f>+DATA!J18</f>
        <v>1121</v>
      </c>
      <c r="L16" s="219">
        <f>+DATA!K18</f>
        <v>22</v>
      </c>
      <c r="M16" s="226">
        <f>+'6.รายรับ'!G17/I16</f>
        <v>526.84234435906012</v>
      </c>
      <c r="N16" s="226">
        <f>+('6.รายรับ'!H17+'6.รายรับ'!I17+'6.รายรับ'!J17)/I16</f>
        <v>183.90509410847531</v>
      </c>
      <c r="O16" s="226">
        <f>+'6.รายรับ'!K17/'8.คำนวณ'!J16</f>
        <v>197.56041308089496</v>
      </c>
      <c r="P16" s="226">
        <f>+'6.รายรับ'!L17/'8.คำนวณ'!K16</f>
        <v>955.73634255129343</v>
      </c>
      <c r="Q16" s="226">
        <f>+'6.รายรับ'!M17/'8.คำนวณ'!H16</f>
        <v>3.9723203942688747</v>
      </c>
      <c r="R16" s="227">
        <f>+'6.รายรับ'!Q17/'8.คำนวณ'!H16</f>
        <v>13.783766893608371</v>
      </c>
      <c r="S16" s="227">
        <f>+'6.รายรับ'!V17/'8.คำนวณ'!I16</f>
        <v>321.63354271076958</v>
      </c>
      <c r="T16" s="241">
        <f>+'2.Hosp. Group'!L17</f>
        <v>21</v>
      </c>
      <c r="U16" s="63">
        <f>+DATA!L18</f>
        <v>17867</v>
      </c>
      <c r="V16" s="63">
        <f>+DATA!M18</f>
        <v>469.62400000000002</v>
      </c>
      <c r="W16" s="63">
        <f t="shared" si="0"/>
        <v>1320.4335238095239</v>
      </c>
      <c r="X16" s="228">
        <f>+('7.รายจ่าย'!G15+'7.รายจ่าย'!K15)/'8.คำนวณ'!W16</f>
        <v>9405.5880785040863</v>
      </c>
      <c r="Y16" s="228">
        <f>+'7.รายจ่าย'!L15/'8.คำนวณ'!W16</f>
        <v>97.127191704427233</v>
      </c>
      <c r="Z16" s="228">
        <f>+'7.รายจ่าย'!M15/'8.คำนวณ'!W16</f>
        <v>1059.1093794447884</v>
      </c>
      <c r="AA16" s="228">
        <f>+'7.รายจ่าย'!O15/'8.คำนวณ'!W16</f>
        <v>456.3293941989615</v>
      </c>
      <c r="AB16" s="228">
        <f>+'7.รายจ่าย'!P15/'8.คำนวณ'!W16</f>
        <v>390.97727427471148</v>
      </c>
      <c r="AC16" s="228">
        <f>+'7.รายจ่าย'!R15/'8.คำนวณ'!W16</f>
        <v>248.46848711736232</v>
      </c>
      <c r="AD16" s="228">
        <f>+'7.รายจ่าย'!S15/'8.คำนวณ'!W16</f>
        <v>290.21984302125304</v>
      </c>
      <c r="AE16" s="228">
        <f>+'7.รายจ่าย'!T15/'8.คำนวณ'!W16</f>
        <v>72.968459420830911</v>
      </c>
      <c r="AF16" s="228">
        <f>+'7.รายจ่าย'!U15/'8.คำนวณ'!W16</f>
        <v>154.36945239918319</v>
      </c>
      <c r="AG16" s="228">
        <f>+'7.รายจ่าย'!V15/'8.คำนวณ'!W16</f>
        <v>394.04328246596066</v>
      </c>
      <c r="AH16" s="228">
        <f>+'7.รายจ่าย'!Y15/'8.คำนวณ'!W16</f>
        <v>17.039858193759162</v>
      </c>
    </row>
    <row r="17" spans="1:34" s="63" customFormat="1">
      <c r="A17" s="65" t="s">
        <v>215</v>
      </c>
      <c r="B17" s="249">
        <v>60</v>
      </c>
      <c r="C17" s="208">
        <v>15</v>
      </c>
      <c r="D17" s="208">
        <v>2</v>
      </c>
      <c r="E17" s="191" t="s">
        <v>47</v>
      </c>
      <c r="F17" s="191" t="s">
        <v>218</v>
      </c>
      <c r="G17" s="242" t="s">
        <v>350</v>
      </c>
      <c r="H17" s="218">
        <f>+DATA!G19</f>
        <v>41733</v>
      </c>
      <c r="I17" s="219">
        <f>+DATA!H19</f>
        <v>36201</v>
      </c>
      <c r="J17" s="219">
        <f>+DATA!I19</f>
        <v>837</v>
      </c>
      <c r="K17" s="219">
        <f>+DATA!J19</f>
        <v>2149</v>
      </c>
      <c r="L17" s="219">
        <f>+DATA!K19</f>
        <v>2546</v>
      </c>
      <c r="M17" s="226">
        <f>+'6.รายรับ'!G18/I17</f>
        <v>619.87757244275019</v>
      </c>
      <c r="N17" s="226">
        <f>+('6.รายรับ'!H18+'6.รายรับ'!I18+'6.รายรับ'!J18)/I17</f>
        <v>88.179350570426223</v>
      </c>
      <c r="O17" s="226">
        <f>+'6.รายรับ'!K18/'8.คำนวณ'!J17</f>
        <v>161.87302270011946</v>
      </c>
      <c r="P17" s="226">
        <f>+'6.รายรับ'!L18/'8.คำนวณ'!K17</f>
        <v>595.37472312703585</v>
      </c>
      <c r="Q17" s="226">
        <f>+'6.รายรับ'!M18/'8.คำนวณ'!H17</f>
        <v>8.048786332159203</v>
      </c>
      <c r="R17" s="227">
        <f>+'6.รายรับ'!Q18/'8.คำนวณ'!H17</f>
        <v>18.044449236814991</v>
      </c>
      <c r="S17" s="227">
        <f>+'6.รายรับ'!V18/'8.คำนวณ'!I17</f>
        <v>160.4406311980332</v>
      </c>
      <c r="T17" s="241">
        <f>+'2.Hosp. Group'!L18</f>
        <v>21</v>
      </c>
      <c r="U17" s="63">
        <f>+DATA!L19</f>
        <v>18352</v>
      </c>
      <c r="V17" s="63">
        <f>+DATA!M19</f>
        <v>469.44400000000002</v>
      </c>
      <c r="W17" s="63">
        <f t="shared" si="0"/>
        <v>1343.3487619047619</v>
      </c>
      <c r="X17" s="228">
        <f>+('7.รายจ่าย'!G16+'7.รายจ่าย'!K16)/'8.คำนวณ'!W17</f>
        <v>10135.367043994249</v>
      </c>
      <c r="Y17" s="228">
        <f>+'7.รายจ่าย'!L16/'8.คำนวณ'!W17</f>
        <v>0</v>
      </c>
      <c r="Z17" s="228">
        <f>+'7.รายจ่าย'!M16/'8.คำนวณ'!W17</f>
        <v>2124.283731019892</v>
      </c>
      <c r="AA17" s="228">
        <f>+'7.รายจ่าย'!O16/'8.คำนวณ'!W17</f>
        <v>841.06775696727186</v>
      </c>
      <c r="AB17" s="228">
        <f>+'7.รายจ่าย'!P16/'8.คำนวณ'!W17</f>
        <v>1095.7375640208882</v>
      </c>
      <c r="AC17" s="228">
        <f>+'7.รายจ่าย'!R16/'8.คำนวณ'!W17</f>
        <v>480.97487288696152</v>
      </c>
      <c r="AD17" s="228">
        <f>+'7.รายจ่าย'!S16/'8.คำนวณ'!W17</f>
        <v>343.83535616251697</v>
      </c>
      <c r="AE17" s="228">
        <f>+'7.รายจ่าย'!T16/'8.คำนวณ'!W17</f>
        <v>186.12441317582883</v>
      </c>
      <c r="AF17" s="228">
        <f>+'7.รายจ่าย'!U16/'8.คำนวณ'!W17</f>
        <v>270.55498192789281</v>
      </c>
      <c r="AG17" s="228">
        <f>+'7.รายจ่าย'!V16/'8.คำนวณ'!W17</f>
        <v>97.411255893409802</v>
      </c>
      <c r="AH17" s="228">
        <f>+'7.รายจ่าย'!Y16/'8.คำนวณ'!W17</f>
        <v>24.937678844099771</v>
      </c>
    </row>
    <row r="18" spans="1:34" s="63" customFormat="1">
      <c r="A18" s="65" t="s">
        <v>212</v>
      </c>
      <c r="B18" s="249">
        <v>61</v>
      </c>
      <c r="C18" s="208">
        <v>16</v>
      </c>
      <c r="D18" s="208">
        <v>2</v>
      </c>
      <c r="E18" s="191" t="s">
        <v>47</v>
      </c>
      <c r="F18" s="191" t="s">
        <v>219</v>
      </c>
      <c r="G18" s="242" t="s">
        <v>351</v>
      </c>
      <c r="H18" s="218">
        <f>+DATA!G20</f>
        <v>31523</v>
      </c>
      <c r="I18" s="219">
        <f>+DATA!H20</f>
        <v>28529</v>
      </c>
      <c r="J18" s="219">
        <f>+DATA!I20</f>
        <v>893</v>
      </c>
      <c r="K18" s="219">
        <f>+DATA!J20</f>
        <v>2003</v>
      </c>
      <c r="L18" s="219">
        <f>+DATA!K20</f>
        <v>98</v>
      </c>
      <c r="M18" s="226">
        <f>+'6.รายรับ'!G19/I18</f>
        <v>541.55921588559011</v>
      </c>
      <c r="N18" s="226">
        <f>+('6.รายรับ'!H19+'6.รายรับ'!I19+'6.รายรับ'!J19)/I18</f>
        <v>52.07288338182201</v>
      </c>
      <c r="O18" s="226">
        <f>+'6.รายรับ'!K19/'8.คำนวณ'!J18</f>
        <v>125.42740201567747</v>
      </c>
      <c r="P18" s="226">
        <f>+'6.รายรับ'!L19/'8.คำนวณ'!K18</f>
        <v>636.16773339990016</v>
      </c>
      <c r="Q18" s="226">
        <f>+'6.รายรับ'!M19/'8.คำนวณ'!H18</f>
        <v>4.3179900390191293</v>
      </c>
      <c r="R18" s="227">
        <f>+'6.รายรับ'!Q19/'8.คำนวณ'!H18</f>
        <v>21.572280557053581</v>
      </c>
      <c r="S18" s="227">
        <f>+'6.รายรับ'!V19/'8.คำนวณ'!I18</f>
        <v>200.53784359774264</v>
      </c>
      <c r="T18" s="241">
        <f>+'2.Hosp. Group'!L19</f>
        <v>21</v>
      </c>
      <c r="U18" s="63">
        <f>+DATA!L20</f>
        <v>17152</v>
      </c>
      <c r="V18" s="63">
        <f>+DATA!M20</f>
        <v>665.625</v>
      </c>
      <c r="W18" s="63">
        <f t="shared" si="0"/>
        <v>1482.3869047619048</v>
      </c>
      <c r="X18" s="228">
        <f>+('7.รายจ่าย'!G17+'7.รายจ่าย'!K17)/'8.คำนวณ'!W18</f>
        <v>8861.9156090764172</v>
      </c>
      <c r="Y18" s="228">
        <f>+'7.รายจ่าย'!L17/'8.คำนวณ'!W18</f>
        <v>25.547986074582095</v>
      </c>
      <c r="Z18" s="228">
        <f>+'7.รายจ่าย'!M17/'8.คำนวณ'!W18</f>
        <v>1605.3871849213583</v>
      </c>
      <c r="AA18" s="228">
        <f>+'7.รายจ่าย'!O17/'8.คำนวณ'!W18</f>
        <v>718.24815544428418</v>
      </c>
      <c r="AB18" s="228">
        <f>+'7.รายจ่าย'!P17/'8.คำนวณ'!W18</f>
        <v>989.90772603707819</v>
      </c>
      <c r="AC18" s="228">
        <f>+'7.รายจ่าย'!R17/'8.คำนวณ'!W18</f>
        <v>324.86297501214659</v>
      </c>
      <c r="AD18" s="228">
        <f>+'7.รายจ่าย'!S17/'8.คำนวณ'!W18</f>
        <v>753.62444609522129</v>
      </c>
      <c r="AE18" s="228">
        <f>+'7.รายจ่าย'!T17/'8.คำนวณ'!W18</f>
        <v>170.38062005854457</v>
      </c>
      <c r="AF18" s="228">
        <f>+'7.รายจ่าย'!U17/'8.คำนวณ'!W18</f>
        <v>253.62147276954397</v>
      </c>
      <c r="AG18" s="228">
        <f>+'7.รายจ่าย'!V17/'8.คำนวณ'!W18</f>
        <v>134.13765958215714</v>
      </c>
      <c r="AH18" s="228">
        <f>+'7.รายจ่าย'!Y17/'8.คำนวณ'!W18</f>
        <v>0</v>
      </c>
    </row>
    <row r="19" spans="1:34" s="63" customFormat="1">
      <c r="A19" s="65" t="s">
        <v>218</v>
      </c>
      <c r="B19" s="249">
        <v>34</v>
      </c>
      <c r="C19" s="208">
        <v>17</v>
      </c>
      <c r="D19" s="208">
        <v>2</v>
      </c>
      <c r="E19" s="191" t="s">
        <v>53</v>
      </c>
      <c r="F19" s="191" t="s">
        <v>212</v>
      </c>
      <c r="G19" s="242" t="s">
        <v>342</v>
      </c>
      <c r="H19" s="218">
        <f>+DATA!G21</f>
        <v>21942</v>
      </c>
      <c r="I19" s="219">
        <f>+DATA!H21</f>
        <v>19168</v>
      </c>
      <c r="J19" s="219">
        <f>+DATA!I21</f>
        <v>865</v>
      </c>
      <c r="K19" s="219">
        <f>+DATA!J21</f>
        <v>1571</v>
      </c>
      <c r="L19" s="219">
        <f>+DATA!K21</f>
        <v>338</v>
      </c>
      <c r="M19" s="226">
        <f>+'6.รายรับ'!G20/I19</f>
        <v>649.25920492487478</v>
      </c>
      <c r="N19" s="226">
        <f>+('6.รายรับ'!H20+'6.รายรับ'!I20+'6.รายรับ'!J20)/I19</f>
        <v>172.02142059682805</v>
      </c>
      <c r="O19" s="226">
        <f>+'6.รายรับ'!K20/'8.คำนวณ'!J19</f>
        <v>325.19282080924853</v>
      </c>
      <c r="P19" s="226">
        <f>+'6.รายรับ'!L20/'8.คำนวณ'!K19</f>
        <v>2817.5947994907701</v>
      </c>
      <c r="Q19" s="226">
        <f>+'6.รายรับ'!M20/'8.คำนวณ'!H19</f>
        <v>6.7147935466229152</v>
      </c>
      <c r="R19" s="227">
        <f>+'6.รายรับ'!Q20/'8.คำนวณ'!H19</f>
        <v>37.376014037006655</v>
      </c>
      <c r="S19" s="227">
        <f>+'6.รายรับ'!V20/'8.คำนวณ'!I19</f>
        <v>345.53614200751252</v>
      </c>
      <c r="T19" s="241">
        <f>+'2.Hosp. Group'!L20</f>
        <v>21</v>
      </c>
      <c r="U19" s="63">
        <f>+DATA!L21</f>
        <v>21314</v>
      </c>
      <c r="V19" s="63">
        <f>+DATA!M21</f>
        <v>857.05799999999999</v>
      </c>
      <c r="W19" s="63">
        <f t="shared" si="0"/>
        <v>1872.010380952381</v>
      </c>
      <c r="X19" s="228">
        <f>+('7.รายจ่าย'!G18+'7.รายจ่าย'!K18)/'8.คำนวณ'!W19</f>
        <v>8093.5334516103867</v>
      </c>
      <c r="Y19" s="228">
        <f>+'7.รายจ่าย'!L18/'8.คำนวณ'!W19</f>
        <v>173.42523487227305</v>
      </c>
      <c r="Z19" s="228">
        <f>+'7.รายจ่าย'!M18/'8.คำนวณ'!W19</f>
        <v>1415.1914364129748</v>
      </c>
      <c r="AA19" s="228">
        <f>+'7.รายจ่าย'!O18/'8.คำนวณ'!W19</f>
        <v>422.48335695533638</v>
      </c>
      <c r="AB19" s="228">
        <f>+'7.รายจ่าย'!P18/'8.คำนวณ'!W19</f>
        <v>1048.6517168784524</v>
      </c>
      <c r="AC19" s="228">
        <f>+'7.รายจ่าย'!R18/'8.คำนวณ'!W19</f>
        <v>550.03518168321102</v>
      </c>
      <c r="AD19" s="228">
        <f>+'7.รายจ่าย'!S18/'8.คำนวณ'!W19</f>
        <v>930.62491411703104</v>
      </c>
      <c r="AE19" s="228">
        <f>+'7.รายจ่าย'!T18/'8.คำนวณ'!W19</f>
        <v>439.99731966280814</v>
      </c>
      <c r="AF19" s="228">
        <f>+'7.รายจ่าย'!U18/'8.คำนวณ'!W19</f>
        <v>264.60038632264406</v>
      </c>
      <c r="AG19" s="228">
        <f>+'7.รายจ่าย'!V18/'8.คำนวณ'!W19</f>
        <v>51.295655717008898</v>
      </c>
      <c r="AH19" s="228">
        <f>+'7.รายจ่าย'!Y18/'8.คำนวณ'!W19</f>
        <v>57.23045186613485</v>
      </c>
    </row>
    <row r="20" spans="1:34" s="63" customFormat="1">
      <c r="A20" s="65" t="s">
        <v>198</v>
      </c>
      <c r="B20" s="249">
        <v>75</v>
      </c>
      <c r="C20" s="208">
        <v>18</v>
      </c>
      <c r="D20" s="208">
        <v>3</v>
      </c>
      <c r="E20" s="191" t="s">
        <v>45</v>
      </c>
      <c r="F20" s="191" t="s">
        <v>188</v>
      </c>
      <c r="G20" s="242" t="s">
        <v>315</v>
      </c>
      <c r="H20" s="218">
        <f>+DATA!G22</f>
        <v>27098</v>
      </c>
      <c r="I20" s="219">
        <f>+DATA!H22</f>
        <v>24417</v>
      </c>
      <c r="J20" s="219">
        <f>+DATA!I22</f>
        <v>847</v>
      </c>
      <c r="K20" s="219">
        <f>+DATA!J22</f>
        <v>1806</v>
      </c>
      <c r="L20" s="219">
        <f>+DATA!K22</f>
        <v>28</v>
      </c>
      <c r="M20" s="226">
        <f>+'6.รายรับ'!G21/I20</f>
        <v>507.37681942908625</v>
      </c>
      <c r="N20" s="226">
        <f>+('6.รายรับ'!H21+'6.รายรับ'!I21+'6.รายรับ'!J21)/I20</f>
        <v>80.856143260842856</v>
      </c>
      <c r="O20" s="226">
        <f>+'6.รายรับ'!K21/'8.คำนวณ'!J20</f>
        <v>391.89226682408503</v>
      </c>
      <c r="P20" s="226">
        <f>+'6.รายรับ'!L21/'8.คำนวณ'!K20</f>
        <v>939.78121816168323</v>
      </c>
      <c r="Q20" s="226">
        <f>+'6.รายรับ'!M21/'8.คำนวณ'!H20</f>
        <v>3.5029891504908113</v>
      </c>
      <c r="R20" s="227">
        <f>+'6.รายรับ'!Q21/'8.คำนวณ'!H20</f>
        <v>13.079194036460255</v>
      </c>
      <c r="S20" s="227">
        <f>+'6.รายรับ'!V21/'8.คำนวณ'!I20</f>
        <v>319.7913539746898</v>
      </c>
      <c r="T20" s="241">
        <f>+'2.Hosp. Group'!L21</f>
        <v>21</v>
      </c>
      <c r="U20" s="63">
        <f>+DATA!L22</f>
        <v>18485</v>
      </c>
      <c r="V20" s="63">
        <f>+DATA!M22</f>
        <v>626.13400000000001</v>
      </c>
      <c r="W20" s="63">
        <f t="shared" si="0"/>
        <v>1506.3720952380952</v>
      </c>
      <c r="X20" s="228">
        <f>+('7.รายจ่าย'!G19+'7.รายจ่าย'!K19)/'8.คำนวณ'!W20</f>
        <v>9924.7788758573333</v>
      </c>
      <c r="Y20" s="228">
        <f>+'7.รายจ่าย'!L19/'8.คำนวณ'!W20</f>
        <v>38.927964866961666</v>
      </c>
      <c r="Z20" s="228">
        <f>+'7.รายจ่าย'!M19/'8.คำนวณ'!W20</f>
        <v>1179.9741814249778</v>
      </c>
      <c r="AA20" s="228">
        <f>+'7.รายจ่าย'!O19/'8.คำนวณ'!W20</f>
        <v>344.53930183695206</v>
      </c>
      <c r="AB20" s="228">
        <f>+'7.รายจ่าย'!P19/'8.คำนวณ'!W20</f>
        <v>587.54444057867954</v>
      </c>
      <c r="AC20" s="228">
        <f>+'7.รายจ่าย'!R19/'8.คำนวณ'!W20</f>
        <v>685.12720280899418</v>
      </c>
      <c r="AD20" s="228">
        <f>+'7.รายจ่าย'!S19/'8.คำนวณ'!W20</f>
        <v>209.77154382965014</v>
      </c>
      <c r="AE20" s="228">
        <f>+'7.รายจ่าย'!T19/'8.คำนวณ'!W20</f>
        <v>146.56737249577304</v>
      </c>
      <c r="AF20" s="228">
        <f>+'7.รายจ่าย'!U19/'8.คำนวณ'!W20</f>
        <v>348.68361652502597</v>
      </c>
      <c r="AG20" s="228">
        <f>+'7.รายจ่าย'!V19/'8.คำนวณ'!W20</f>
        <v>123.57744184751165</v>
      </c>
      <c r="AH20" s="228">
        <f>+'7.รายจ่าย'!Y19/'8.คำนวณ'!W20</f>
        <v>4.9795133776787077</v>
      </c>
    </row>
    <row r="21" spans="1:34" s="63" customFormat="1">
      <c r="A21" s="65" t="s">
        <v>222</v>
      </c>
      <c r="B21" s="249">
        <v>76</v>
      </c>
      <c r="C21" s="208">
        <v>19</v>
      </c>
      <c r="D21" s="208">
        <v>3</v>
      </c>
      <c r="E21" s="191" t="s">
        <v>45</v>
      </c>
      <c r="F21" s="191" t="s">
        <v>189</v>
      </c>
      <c r="G21" s="242" t="s">
        <v>316</v>
      </c>
      <c r="H21" s="218">
        <f>+DATA!G23</f>
        <v>32355</v>
      </c>
      <c r="I21" s="219">
        <f>+DATA!H23</f>
        <v>29145</v>
      </c>
      <c r="J21" s="219">
        <f>+DATA!I23</f>
        <v>1043</v>
      </c>
      <c r="K21" s="219">
        <f>+DATA!J23</f>
        <v>2167</v>
      </c>
      <c r="L21" s="219">
        <f>+DATA!K23</f>
        <v>0</v>
      </c>
      <c r="M21" s="226">
        <f>+'6.รายรับ'!G22/I21</f>
        <v>555.16680391147713</v>
      </c>
      <c r="N21" s="226">
        <f>+('6.รายรับ'!H22+'6.รายรับ'!I22+'6.รายรับ'!J22)/I21</f>
        <v>54.42767404357523</v>
      </c>
      <c r="O21" s="226">
        <f>+'6.รายรับ'!K22/'8.คำนวณ'!J21</f>
        <v>208.69223394055609</v>
      </c>
      <c r="P21" s="226">
        <f>+'6.รายรับ'!L22/'8.คำนวณ'!K21</f>
        <v>557.34337794185512</v>
      </c>
      <c r="Q21" s="226">
        <f>+'6.รายรับ'!M22/'8.คำนวณ'!H21</f>
        <v>1.7837119456034616</v>
      </c>
      <c r="R21" s="227">
        <f>+'6.รายรับ'!Q22/'8.คำนวณ'!H21</f>
        <v>12.527677947766961</v>
      </c>
      <c r="S21" s="227">
        <f>+'6.รายรับ'!V22/'8.คำนวณ'!I21</f>
        <v>292.37140229885057</v>
      </c>
      <c r="T21" s="241">
        <f>+'2.Hosp. Group'!L22</f>
        <v>21</v>
      </c>
      <c r="U21" s="63">
        <f>+DATA!L23</f>
        <v>24140</v>
      </c>
      <c r="V21" s="63">
        <f>+DATA!M23</f>
        <v>565.15</v>
      </c>
      <c r="W21" s="63">
        <f t="shared" si="0"/>
        <v>1714.6738095238097</v>
      </c>
      <c r="X21" s="228">
        <f>+('7.รายจ่าย'!G20+'7.รายจ่าย'!K20)/'8.คำนวณ'!W21</f>
        <v>9954.9362713718965</v>
      </c>
      <c r="Y21" s="228">
        <f>+'7.รายจ่าย'!L20/'8.คำนวณ'!W21</f>
        <v>12.182492019167881</v>
      </c>
      <c r="Z21" s="228">
        <f>+'7.รายจ่าย'!M20/'8.คำนวณ'!W21</f>
        <v>989.43912280969721</v>
      </c>
      <c r="AA21" s="228">
        <f>+'7.รายจ่าย'!O20/'8.คำนวณ'!W21</f>
        <v>457.10196052838035</v>
      </c>
      <c r="AB21" s="228">
        <f>+'7.รายจ่าย'!P20/'8.คำนวณ'!W21</f>
        <v>694.37696743653862</v>
      </c>
      <c r="AC21" s="228">
        <f>+'7.รายจ่าย'!R20/'8.คำนวณ'!W21</f>
        <v>380.5547308039985</v>
      </c>
      <c r="AD21" s="228">
        <f>+'7.รายจ่าย'!S20/'8.คำนวณ'!W21</f>
        <v>422.04869869737814</v>
      </c>
      <c r="AE21" s="228">
        <f>+'7.รายจ่าย'!T20/'8.คำนวณ'!W21</f>
        <v>79.921906568374098</v>
      </c>
      <c r="AF21" s="228">
        <f>+'7.รายจ่าย'!U20/'8.คำนวณ'!W21</f>
        <v>254.62996377209046</v>
      </c>
      <c r="AG21" s="228">
        <f>+'7.รายจ่าย'!V20/'8.คำนวณ'!W21</f>
        <v>164.50482793478696</v>
      </c>
      <c r="AH21" s="228">
        <f>+'7.รายจ่าย'!Y20/'8.คำนวณ'!W21</f>
        <v>22.278289776064582</v>
      </c>
    </row>
    <row r="22" spans="1:34" s="63" customFormat="1">
      <c r="A22" s="65" t="s">
        <v>204</v>
      </c>
      <c r="B22" s="249">
        <v>82</v>
      </c>
      <c r="C22" s="208">
        <v>20</v>
      </c>
      <c r="D22" s="208">
        <v>3</v>
      </c>
      <c r="E22" s="191" t="s">
        <v>45</v>
      </c>
      <c r="F22" s="191" t="s">
        <v>195</v>
      </c>
      <c r="G22" s="242" t="s">
        <v>322</v>
      </c>
      <c r="H22" s="218">
        <f>+DATA!G24</f>
        <v>24810</v>
      </c>
      <c r="I22" s="219">
        <f>+DATA!H24</f>
        <v>22098</v>
      </c>
      <c r="J22" s="219">
        <f>+DATA!I24</f>
        <v>870</v>
      </c>
      <c r="K22" s="219">
        <f>+DATA!J24</f>
        <v>1650</v>
      </c>
      <c r="L22" s="219">
        <f>+DATA!K24</f>
        <v>192</v>
      </c>
      <c r="M22" s="226">
        <f>+'6.รายรับ'!G23/I22</f>
        <v>498.76721603765054</v>
      </c>
      <c r="N22" s="226">
        <f>+('6.รายรับ'!H23+'6.รายรับ'!I23+'6.รายรับ'!J23)/I22</f>
        <v>141.56176441306906</v>
      </c>
      <c r="O22" s="226">
        <f>+'6.รายรับ'!K23/'8.คำนวณ'!J22</f>
        <v>202.97356321839081</v>
      </c>
      <c r="P22" s="226">
        <f>+'6.รายรับ'!L23/'8.คำนวณ'!K22</f>
        <v>1758.5999272727272</v>
      </c>
      <c r="Q22" s="226">
        <f>+'6.รายรับ'!M23/'8.คำนวณ'!H22</f>
        <v>1.7179766223297057</v>
      </c>
      <c r="R22" s="227">
        <f>+'6.รายรับ'!Q23/'8.คำนวณ'!H22</f>
        <v>12.52738814993954</v>
      </c>
      <c r="S22" s="227">
        <f>+'6.รายรับ'!V23/'8.คำนวณ'!I22</f>
        <v>305.56973481763055</v>
      </c>
      <c r="T22" s="241">
        <f>+'2.Hosp. Group'!L23</f>
        <v>21</v>
      </c>
      <c r="U22" s="63">
        <f>+DATA!L24</f>
        <v>21736</v>
      </c>
      <c r="V22" s="63">
        <f>+DATA!M24</f>
        <v>564.96400000000006</v>
      </c>
      <c r="W22" s="63">
        <f t="shared" si="0"/>
        <v>1600.0116190476192</v>
      </c>
      <c r="X22" s="228">
        <f>+('7.รายจ่าย'!G21+'7.รายจ่าย'!K21)/'8.คำนวณ'!W22</f>
        <v>9509.3425565600046</v>
      </c>
      <c r="Y22" s="228">
        <f>+'7.รายจ่าย'!L21/'8.คำนวณ'!W22</f>
        <v>19.53985810341139</v>
      </c>
      <c r="Z22" s="228">
        <f>+'7.รายจ่าย'!M21/'8.คำนวณ'!W22</f>
        <v>1045.8784424303583</v>
      </c>
      <c r="AA22" s="228">
        <f>+'7.รายจ่าย'!O21/'8.คำนวณ'!W22</f>
        <v>526.21747865878592</v>
      </c>
      <c r="AB22" s="228">
        <f>+'7.รายจ่าย'!P21/'8.คำนวณ'!W22</f>
        <v>239.37357419190167</v>
      </c>
      <c r="AC22" s="228">
        <f>+'7.รายจ่าย'!R21/'8.คำนวณ'!W22</f>
        <v>305.16862764448967</v>
      </c>
      <c r="AD22" s="228">
        <f>+'7.รายจ่าย'!S21/'8.คำนวณ'!W22</f>
        <v>581.86320581481482</v>
      </c>
      <c r="AE22" s="228">
        <f>+'7.รายจ่าย'!T21/'8.คำนวณ'!W22</f>
        <v>94.583688142264677</v>
      </c>
      <c r="AF22" s="228">
        <f>+'7.รายจ่าย'!U21/'8.คำนวณ'!W22</f>
        <v>370.68881434313386</v>
      </c>
      <c r="AG22" s="228">
        <f>+'7.รายจ่าย'!V21/'8.คำนวณ'!W22</f>
        <v>79.706458679288147</v>
      </c>
      <c r="AH22" s="228">
        <f>+'7.รายจ่าย'!Y21/'8.คำนวณ'!W22</f>
        <v>0</v>
      </c>
    </row>
    <row r="23" spans="1:34" s="63" customFormat="1">
      <c r="A23" s="65" t="s">
        <v>195</v>
      </c>
      <c r="B23" s="249">
        <v>85</v>
      </c>
      <c r="C23" s="208">
        <v>21</v>
      </c>
      <c r="D23" s="208">
        <v>3</v>
      </c>
      <c r="E23" s="191" t="s">
        <v>45</v>
      </c>
      <c r="F23" s="191" t="s">
        <v>198</v>
      </c>
      <c r="G23" s="242" t="s">
        <v>325</v>
      </c>
      <c r="H23" s="218">
        <f>+DATA!G25</f>
        <v>21500</v>
      </c>
      <c r="I23" s="219">
        <f>+DATA!H25</f>
        <v>19357</v>
      </c>
      <c r="J23" s="219">
        <f>+DATA!I25</f>
        <v>776</v>
      </c>
      <c r="K23" s="219">
        <f>+DATA!J25</f>
        <v>1309</v>
      </c>
      <c r="L23" s="219">
        <f>+DATA!K25</f>
        <v>58</v>
      </c>
      <c r="M23" s="226">
        <f>+'6.รายรับ'!G24/I23</f>
        <v>467.21002479723091</v>
      </c>
      <c r="N23" s="226">
        <f>+('6.รายรับ'!H24+'6.รายรับ'!I24+'6.รายรับ'!J24)/I23</f>
        <v>127.29414630366276</v>
      </c>
      <c r="O23" s="226">
        <f>+'6.รายรับ'!K24/'8.คำนวณ'!J23</f>
        <v>451.53930412371136</v>
      </c>
      <c r="P23" s="226">
        <f>+'6.รายรับ'!L24/'8.คำนวณ'!K23</f>
        <v>1257.0200229182583</v>
      </c>
      <c r="Q23" s="226">
        <f>+'6.รายรับ'!M24/'8.คำนวณ'!H23</f>
        <v>4.3105581395348835</v>
      </c>
      <c r="R23" s="227">
        <f>+'6.รายรับ'!Q24/'8.คำนวณ'!H23</f>
        <v>16.25553488372093</v>
      </c>
      <c r="S23" s="227">
        <f>+'6.รายรับ'!V24/'8.คำนวณ'!I23</f>
        <v>420.52539133130136</v>
      </c>
      <c r="T23" s="241">
        <f>+'2.Hosp. Group'!L24</f>
        <v>21</v>
      </c>
      <c r="U23" s="63">
        <f>+DATA!L25</f>
        <v>17642</v>
      </c>
      <c r="V23" s="63">
        <f>+DATA!M25</f>
        <v>561.83699999999999</v>
      </c>
      <c r="W23" s="63">
        <f t="shared" si="0"/>
        <v>1401.9322380952381</v>
      </c>
      <c r="X23" s="228">
        <f>+('7.รายจ่าย'!G22+'7.รายจ่าย'!K22)/'8.คำนวณ'!W23</f>
        <v>10502.625205341594</v>
      </c>
      <c r="Y23" s="228">
        <f>+'7.รายจ่าย'!L22/'8.คำนวณ'!W23</f>
        <v>0</v>
      </c>
      <c r="Z23" s="228">
        <f>+'7.รายจ่าย'!M22/'8.คำนวณ'!W23</f>
        <v>945.64290197165633</v>
      </c>
      <c r="AA23" s="228">
        <f>+'7.รายจ่าย'!O22/'8.คำนวณ'!W23</f>
        <v>440.61140989186464</v>
      </c>
      <c r="AB23" s="228">
        <f>+'7.รายจ่าย'!P22/'8.คำนวณ'!W23</f>
        <v>845.76177634018518</v>
      </c>
      <c r="AC23" s="228">
        <f>+'7.รายจ่าย'!R22/'8.คำนวณ'!W23</f>
        <v>694.46924290919981</v>
      </c>
      <c r="AD23" s="228">
        <f>+'7.รายจ่าย'!S22/'8.คำนวณ'!W23</f>
        <v>461.62041389338265</v>
      </c>
      <c r="AE23" s="228">
        <f>+'7.รายจ่าย'!T22/'8.คำนวณ'!W23</f>
        <v>147.04212828437431</v>
      </c>
      <c r="AF23" s="228">
        <f>+'7.รายจ่าย'!U22/'8.คำนวณ'!W23</f>
        <v>297.67577822948238</v>
      </c>
      <c r="AG23" s="228">
        <f>+'7.รายจ่าย'!V22/'8.คำนวณ'!W23</f>
        <v>4.2798074236112968E-2</v>
      </c>
      <c r="AH23" s="228">
        <f>+'7.รายจ่าย'!Y22/'8.คำนวณ'!W23</f>
        <v>445.71351811481145</v>
      </c>
    </row>
    <row r="24" spans="1:34" s="63" customFormat="1">
      <c r="A24" s="65" t="s">
        <v>189</v>
      </c>
      <c r="B24" s="249">
        <v>22</v>
      </c>
      <c r="C24" s="208">
        <v>22</v>
      </c>
      <c r="D24" s="208">
        <v>3</v>
      </c>
      <c r="E24" s="191" t="s">
        <v>53</v>
      </c>
      <c r="F24" s="191" t="s">
        <v>201</v>
      </c>
      <c r="G24" s="242" t="s">
        <v>330</v>
      </c>
      <c r="H24" s="218">
        <f>+DATA!G26</f>
        <v>23979</v>
      </c>
      <c r="I24" s="219">
        <f>+DATA!H26</f>
        <v>21519</v>
      </c>
      <c r="J24" s="219">
        <f>+DATA!I26</f>
        <v>969</v>
      </c>
      <c r="K24" s="219">
        <f>+DATA!J26</f>
        <v>1377</v>
      </c>
      <c r="L24" s="219">
        <f>+DATA!K26</f>
        <v>114</v>
      </c>
      <c r="M24" s="226">
        <f>+'6.รายรับ'!G25/I24</f>
        <v>631.87216181049303</v>
      </c>
      <c r="N24" s="226">
        <f>+('6.รายรับ'!H25+'6.รายรับ'!I25+'6.รายรับ'!J25)/I24</f>
        <v>110.008068683489</v>
      </c>
      <c r="O24" s="226">
        <f>+'6.รายรับ'!K25/'8.คำนวณ'!J24</f>
        <v>591.82690402476783</v>
      </c>
      <c r="P24" s="226">
        <f>+'6.รายรับ'!L25/'8.คำนวณ'!K24</f>
        <v>1482.0016630355847</v>
      </c>
      <c r="Q24" s="226">
        <f>+'6.รายรับ'!M25/'8.คำนวณ'!H24</f>
        <v>4.5580716460236044</v>
      </c>
      <c r="R24" s="227">
        <f>+'6.รายรับ'!Q25/'8.คำนวณ'!H24</f>
        <v>28.636473581050087</v>
      </c>
      <c r="S24" s="227">
        <f>+'6.รายรับ'!V25/'8.คำนวณ'!I24</f>
        <v>343.93280356893905</v>
      </c>
      <c r="T24" s="241">
        <f>+'2.Hosp. Group'!L25</f>
        <v>21</v>
      </c>
      <c r="U24" s="63">
        <f>+DATA!L26</f>
        <v>23949</v>
      </c>
      <c r="V24" s="63">
        <f>+DATA!M26</f>
        <v>1158.3699999999999</v>
      </c>
      <c r="W24" s="63">
        <f t="shared" si="0"/>
        <v>2298.7985714285714</v>
      </c>
      <c r="X24" s="228">
        <f>+('7.รายจ่าย'!G23+'7.รายจ่าย'!K23)/'8.คำนวณ'!W24</f>
        <v>6617.4185242104722</v>
      </c>
      <c r="Y24" s="228">
        <f>+'7.รายจ่าย'!L23/'8.คำนวณ'!W24</f>
        <v>36.152101812188846</v>
      </c>
      <c r="Z24" s="228">
        <f>+'7.รายจ่าย'!M23/'8.คำนวณ'!W24</f>
        <v>907.71825593368953</v>
      </c>
      <c r="AA24" s="228">
        <f>+'7.รายจ่าย'!O23/'8.คำนวณ'!W24</f>
        <v>372.91132448689035</v>
      </c>
      <c r="AB24" s="228">
        <f>+'7.รายจ่าย'!P23/'8.คำนวณ'!W24</f>
        <v>435.8970431138253</v>
      </c>
      <c r="AC24" s="228">
        <f>+'7.รายจ่าย'!R23/'8.คำนวณ'!W24</f>
        <v>271.84275637149591</v>
      </c>
      <c r="AD24" s="228">
        <f>+'7.รายจ่าย'!S23/'8.คำนวณ'!W24</f>
        <v>111.26719982301314</v>
      </c>
      <c r="AE24" s="228">
        <f>+'7.รายจ่าย'!T23/'8.คำนวณ'!W24</f>
        <v>123.59064579696599</v>
      </c>
      <c r="AF24" s="228">
        <f>+'7.รายจ่าย'!U23/'8.คำนวณ'!W24</f>
        <v>208.72455114752489</v>
      </c>
      <c r="AG24" s="228">
        <f>+'7.รายจ่าย'!V23/'8.คำนวณ'!W24</f>
        <v>36.699170187657032</v>
      </c>
      <c r="AH24" s="228">
        <f>+'7.รายจ่าย'!Y23/'8.คำนวณ'!W24</f>
        <v>394.59829637717593</v>
      </c>
    </row>
    <row r="25" spans="1:34" s="63" customFormat="1" ht="25.2" customHeight="1">
      <c r="A25" s="65" t="s">
        <v>235</v>
      </c>
      <c r="B25" s="249">
        <v>26</v>
      </c>
      <c r="C25" s="208">
        <v>23</v>
      </c>
      <c r="D25" s="208">
        <v>3</v>
      </c>
      <c r="E25" s="191" t="s">
        <v>53</v>
      </c>
      <c r="F25" s="191" t="s">
        <v>204</v>
      </c>
      <c r="G25" s="242" t="s">
        <v>334</v>
      </c>
      <c r="H25" s="218">
        <f>+DATA!G27</f>
        <v>21000</v>
      </c>
      <c r="I25" s="219">
        <f>+DATA!H27</f>
        <v>17762</v>
      </c>
      <c r="J25" s="219">
        <f>+DATA!I27</f>
        <v>953</v>
      </c>
      <c r="K25" s="219">
        <f>+DATA!J27</f>
        <v>1875</v>
      </c>
      <c r="L25" s="219">
        <f>+DATA!K27</f>
        <v>410</v>
      </c>
      <c r="M25" s="226">
        <f>+'6.รายรับ'!G26/I25</f>
        <v>430.55381375971172</v>
      </c>
      <c r="N25" s="226">
        <f>+('6.รายรับ'!H26+'6.รายรับ'!I26+'6.รายรับ'!J26)/I25</f>
        <v>119.15277389933567</v>
      </c>
      <c r="O25" s="226">
        <f>+'6.รายรับ'!K26/'8.คำนวณ'!J25</f>
        <v>461.34654774396643</v>
      </c>
      <c r="P25" s="226">
        <f>+'6.รายรับ'!L26/'8.คำนวณ'!K25</f>
        <v>902.85388799999998</v>
      </c>
      <c r="Q25" s="226">
        <f>+'6.รายรับ'!M26/'8.คำนวณ'!H25</f>
        <v>3.9457142857142857</v>
      </c>
      <c r="R25" s="227">
        <f>+'6.รายรับ'!Q26/'8.คำนวณ'!H25</f>
        <v>31.618142857142857</v>
      </c>
      <c r="S25" s="227">
        <f>+'6.รายรับ'!V26/'8.คำนวณ'!I25</f>
        <v>417.37191757684946</v>
      </c>
      <c r="T25" s="241">
        <f>+'2.Hosp. Group'!L26</f>
        <v>21</v>
      </c>
      <c r="U25" s="63">
        <f>+DATA!L27</f>
        <v>21865</v>
      </c>
      <c r="V25" s="63">
        <f>+DATA!M27</f>
        <v>699.34799999999996</v>
      </c>
      <c r="W25" s="63">
        <f t="shared" si="0"/>
        <v>1740.5384761904761</v>
      </c>
      <c r="X25" s="228">
        <f>+('7.รายจ่าย'!G24+'7.รายจ่าย'!K24)/'8.คำนวณ'!W25</f>
        <v>7996.2846098421442</v>
      </c>
      <c r="Y25" s="228">
        <f>+'7.รายจ่าย'!L24/'8.คำนวณ'!W25</f>
        <v>9.0466256364888498</v>
      </c>
      <c r="Z25" s="228">
        <f>+'7.รายจ่าย'!M24/'8.คำนวณ'!W25</f>
        <v>1145.9448482664425</v>
      </c>
      <c r="AA25" s="228">
        <f>+'7.รายจ่าย'!O24/'8.คำนวณ'!W25</f>
        <v>370.56131698488053</v>
      </c>
      <c r="AB25" s="228">
        <f>+'7.รายจ่าย'!P24/'8.คำนวณ'!W25</f>
        <v>612.16121020894786</v>
      </c>
      <c r="AC25" s="228">
        <f>+'7.รายจ่าย'!R24/'8.คำนวณ'!W25</f>
        <v>473.54193042831736</v>
      </c>
      <c r="AD25" s="228">
        <f>+'7.รายจ่าย'!S24/'8.คำนวณ'!W25</f>
        <v>167.99028806301541</v>
      </c>
      <c r="AE25" s="228">
        <f>+'7.รายจ่าย'!T24/'8.คำนวณ'!W25</f>
        <v>107.50983247986639</v>
      </c>
      <c r="AF25" s="228">
        <f>+'7.รายจ่าย'!U24/'8.คำนวณ'!W25</f>
        <v>198.67778548444835</v>
      </c>
      <c r="AG25" s="228">
        <f>+'7.รายจ่าย'!V24/'8.คำนวณ'!W25</f>
        <v>2.5279533088118217E-2</v>
      </c>
      <c r="AH25" s="228">
        <f>+'7.รายจ่าย'!Y24/'8.คำนวณ'!W25</f>
        <v>511.30236543108117</v>
      </c>
    </row>
    <row r="26" spans="1:34" s="63" customFormat="1" ht="24.6" customHeight="1">
      <c r="A26" s="65" t="s">
        <v>188</v>
      </c>
      <c r="B26" s="249">
        <v>37</v>
      </c>
      <c r="C26" s="208">
        <v>24</v>
      </c>
      <c r="D26" s="208">
        <v>3</v>
      </c>
      <c r="E26" s="191" t="s">
        <v>49</v>
      </c>
      <c r="F26" s="191" t="s">
        <v>222</v>
      </c>
      <c r="G26" s="242" t="s">
        <v>354</v>
      </c>
      <c r="H26" s="218">
        <f>+DATA!G28</f>
        <v>27121</v>
      </c>
      <c r="I26" s="219">
        <f>+DATA!H28</f>
        <v>23321</v>
      </c>
      <c r="J26" s="219">
        <f>+DATA!I28</f>
        <v>1122</v>
      </c>
      <c r="K26" s="219">
        <f>+DATA!J28</f>
        <v>2594</v>
      </c>
      <c r="L26" s="219">
        <f>+DATA!K28</f>
        <v>84</v>
      </c>
      <c r="M26" s="226">
        <f>+'6.รายรับ'!G27/I26</f>
        <v>500.74626902791482</v>
      </c>
      <c r="N26" s="226">
        <f>+('6.รายรับ'!H27+'6.รายรับ'!I27+'6.รายรับ'!J27)/I26</f>
        <v>154.86552077526693</v>
      </c>
      <c r="O26" s="226">
        <f>+'6.รายรับ'!K27/'8.คำนวณ'!J26</f>
        <v>238.38289661319072</v>
      </c>
      <c r="P26" s="226">
        <f>+'6.รายรับ'!L27/'8.คำนวณ'!K26</f>
        <v>1317.8032074016962</v>
      </c>
      <c r="Q26" s="226">
        <f>+'6.รายรับ'!M27/'8.คำนวณ'!H26</f>
        <v>4.3651782751373478</v>
      </c>
      <c r="R26" s="227">
        <f>+'6.รายรับ'!Q27/'8.คำนวณ'!H26</f>
        <v>17.054137015596769</v>
      </c>
      <c r="S26" s="227">
        <f>+'6.รายรับ'!V27/'8.คำนวณ'!I26</f>
        <v>374.78798807941342</v>
      </c>
      <c r="T26" s="241">
        <f>+'2.Hosp. Group'!L27</f>
        <v>21</v>
      </c>
      <c r="U26" s="63">
        <f>+DATA!L28</f>
        <v>21097</v>
      </c>
      <c r="V26" s="63">
        <f>+DATA!M28</f>
        <v>739.59699999999998</v>
      </c>
      <c r="W26" s="63">
        <f t="shared" si="0"/>
        <v>1744.2160476190475</v>
      </c>
      <c r="X26" s="228">
        <f>+('7.รายจ่าย'!G25+'7.รายจ่าย'!K25)/'8.คำนวณ'!W26</f>
        <v>9164.4962743120213</v>
      </c>
      <c r="Y26" s="228">
        <f>+'7.รายจ่าย'!L25/'8.คำนวณ'!W26</f>
        <v>20.257811552779192</v>
      </c>
      <c r="Z26" s="228">
        <f>+'7.รายจ่าย'!M25/'8.คำนวณ'!W26</f>
        <v>916.80523876779466</v>
      </c>
      <c r="AA26" s="228">
        <f>+'7.รายจ่าย'!O25/'8.คำนวณ'!W26</f>
        <v>391.77598493764577</v>
      </c>
      <c r="AB26" s="228">
        <f>+'7.รายจ่าย'!P25/'8.คำนวณ'!W26</f>
        <v>986.97899400131666</v>
      </c>
      <c r="AC26" s="228">
        <f>+'7.รายจ่าย'!R25/'8.คำนวณ'!W26</f>
        <v>351.60971075639748</v>
      </c>
      <c r="AD26" s="228">
        <f>+'7.รายจ่าย'!S25/'8.คำนวณ'!W26</f>
        <v>366.15954822328831</v>
      </c>
      <c r="AE26" s="228">
        <f>+'7.รายจ่าย'!T25/'8.คำนวณ'!W26</f>
        <v>153.40702796838434</v>
      </c>
      <c r="AF26" s="228">
        <f>+'7.รายจ่าย'!U25/'8.คำนวณ'!W26</f>
        <v>295.40053865651254</v>
      </c>
      <c r="AG26" s="228">
        <f>+'7.รายจ่าย'!V25/'8.คำนวณ'!W26</f>
        <v>17.423426439336087</v>
      </c>
      <c r="AH26" s="228">
        <f>+'7.รายจ่าย'!Y25/'8.คำนวณ'!W26</f>
        <v>85.998520770840514</v>
      </c>
    </row>
    <row r="27" spans="1:34" s="63" customFormat="1">
      <c r="A27" s="65" t="s">
        <v>233</v>
      </c>
      <c r="B27" s="249">
        <v>46</v>
      </c>
      <c r="C27" s="208">
        <v>25</v>
      </c>
      <c r="D27" s="208">
        <v>3</v>
      </c>
      <c r="E27" s="191" t="s">
        <v>49</v>
      </c>
      <c r="F27" s="191" t="s">
        <v>230</v>
      </c>
      <c r="G27" s="242" t="s">
        <v>1351</v>
      </c>
      <c r="H27" s="218">
        <f>+DATA!G29</f>
        <v>28823</v>
      </c>
      <c r="I27" s="219">
        <f>+DATA!H29</f>
        <v>26007</v>
      </c>
      <c r="J27" s="219">
        <f>+DATA!I29</f>
        <v>707</v>
      </c>
      <c r="K27" s="219">
        <f>+DATA!J29</f>
        <v>1959</v>
      </c>
      <c r="L27" s="219">
        <f>+DATA!K29</f>
        <v>150</v>
      </c>
      <c r="M27" s="226">
        <f>+'6.รายรับ'!G28/I27</f>
        <v>533.69771484600301</v>
      </c>
      <c r="N27" s="226">
        <f>+('6.รายรับ'!H28+'6.รายรับ'!I28+'6.รายรับ'!J28)/I27</f>
        <v>57.859516284077358</v>
      </c>
      <c r="O27" s="226">
        <f>+'6.รายรับ'!K28/'8.คำนวณ'!J27</f>
        <v>421.23185289957576</v>
      </c>
      <c r="P27" s="226">
        <f>+'6.รายรับ'!L28/'8.คำนวณ'!K27</f>
        <v>959.69428790199083</v>
      </c>
      <c r="Q27" s="226">
        <f>+'6.รายรับ'!M28/'8.คำนวณ'!H27</f>
        <v>4.4565104257016968</v>
      </c>
      <c r="R27" s="227">
        <f>+'6.รายรับ'!Q28/'8.คำนวณ'!H27</f>
        <v>23.416828574402388</v>
      </c>
      <c r="S27" s="227">
        <f>+'6.รายรับ'!V28/'8.คำนวณ'!I27</f>
        <v>383.74913177221515</v>
      </c>
      <c r="T27" s="241">
        <f>+'2.Hosp. Group'!L28</f>
        <v>21</v>
      </c>
      <c r="U27" s="63">
        <f>+DATA!L29</f>
        <v>21363</v>
      </c>
      <c r="V27" s="63">
        <f>+DATA!M29</f>
        <v>683.84</v>
      </c>
      <c r="W27" s="63">
        <f t="shared" si="0"/>
        <v>1701.1257142857144</v>
      </c>
      <c r="X27" s="228">
        <f>+('7.รายจ่าย'!G26+'7.รายจ่าย'!K26)/'8.คำนวณ'!W27</f>
        <v>11331.388919774132</v>
      </c>
      <c r="Y27" s="228">
        <f>+'7.รายจ่าย'!L26/'8.คำนวณ'!W27</f>
        <v>83.478839222430864</v>
      </c>
      <c r="Z27" s="228">
        <f>+'7.รายจ่าย'!M26/'8.คำนวณ'!W27</f>
        <v>1582.4020279008521</v>
      </c>
      <c r="AA27" s="228">
        <f>+'7.รายจ่าย'!O26/'8.คำนวณ'!W27</f>
        <v>714.08569619445279</v>
      </c>
      <c r="AB27" s="228">
        <f>+'7.รายจ่าย'!P26/'8.คำนวณ'!W27</f>
        <v>435.31468237839141</v>
      </c>
      <c r="AC27" s="228">
        <f>+'7.รายจ่าย'!R26/'8.คำนวณ'!W27</f>
        <v>555.84983641084716</v>
      </c>
      <c r="AD27" s="228">
        <f>+'7.รายจ่าย'!S26/'8.คำนวณ'!W27</f>
        <v>719.80811277910072</v>
      </c>
      <c r="AE27" s="228">
        <f>+'7.รายจ่าย'!T26/'8.คำนวณ'!W27</f>
        <v>165.43750860774546</v>
      </c>
      <c r="AF27" s="228">
        <f>+'7.รายจ่าย'!U26/'8.คำนวณ'!W27</f>
        <v>277.001650167788</v>
      </c>
      <c r="AG27" s="228">
        <f>+'7.รายจ่าย'!V26/'8.คำนวณ'!W27</f>
        <v>54.411792863213265</v>
      </c>
      <c r="AH27" s="228">
        <f>+'7.รายจ่าย'!Y26/'8.คำนวณ'!W27</f>
        <v>511.42604728969388</v>
      </c>
    </row>
    <row r="28" spans="1:34" s="63" customFormat="1">
      <c r="A28" s="65" t="s">
        <v>232</v>
      </c>
      <c r="B28" s="249">
        <v>49</v>
      </c>
      <c r="C28" s="208">
        <v>26</v>
      </c>
      <c r="D28" s="208">
        <v>3</v>
      </c>
      <c r="E28" s="191" t="s">
        <v>49</v>
      </c>
      <c r="F28" s="191" t="s">
        <v>232</v>
      </c>
      <c r="G28" s="242" t="s">
        <v>366</v>
      </c>
      <c r="H28" s="218">
        <f>+DATA!G30</f>
        <v>36351</v>
      </c>
      <c r="I28" s="219">
        <f>+DATA!H30</f>
        <v>32958</v>
      </c>
      <c r="J28" s="219">
        <f>+DATA!I30</f>
        <v>1047</v>
      </c>
      <c r="K28" s="219">
        <f>+DATA!J30</f>
        <v>2246</v>
      </c>
      <c r="L28" s="219">
        <f>+DATA!K30</f>
        <v>100</v>
      </c>
      <c r="M28" s="226">
        <f>+'6.รายรับ'!G29/I28</f>
        <v>436.67397870016384</v>
      </c>
      <c r="N28" s="226">
        <f>+('6.รายรับ'!H29+'6.รายรับ'!I29+'6.รายรับ'!J29)/I28</f>
        <v>74.132588142484366</v>
      </c>
      <c r="O28" s="226">
        <f>+'6.รายรับ'!K29/'8.คำนวณ'!J28</f>
        <v>117.55682903533904</v>
      </c>
      <c r="P28" s="226">
        <f>+'6.รายรับ'!L29/'8.คำนวณ'!K28</f>
        <v>1042.5710774710597</v>
      </c>
      <c r="Q28" s="226">
        <f>+'6.รายรับ'!M29/'8.คำนวณ'!H28</f>
        <v>3.4971252510247313</v>
      </c>
      <c r="R28" s="227">
        <f>+'6.รายรับ'!Q29/'8.คำนวณ'!H28</f>
        <v>10.967353030177987</v>
      </c>
      <c r="S28" s="227">
        <f>+'6.รายรับ'!V29/'8.คำนวณ'!I28</f>
        <v>301.72810880514595</v>
      </c>
      <c r="T28" s="241">
        <f>+'2.Hosp. Group'!L29</f>
        <v>21</v>
      </c>
      <c r="U28" s="63">
        <f>+DATA!L30</f>
        <v>24291</v>
      </c>
      <c r="V28" s="63">
        <f>+DATA!M30</f>
        <v>603.76700000000005</v>
      </c>
      <c r="W28" s="63">
        <f t="shared" si="0"/>
        <v>1760.4812857142858</v>
      </c>
      <c r="X28" s="228">
        <f>+('7.รายจ่าย'!G27+'7.รายจ่าย'!K27)/'8.คำนวณ'!W28</f>
        <v>11152.621507154414</v>
      </c>
      <c r="Y28" s="228">
        <f>+'7.รายจ่าย'!L27/'8.คำนวณ'!W28</f>
        <v>31.193753915832595</v>
      </c>
      <c r="Z28" s="228">
        <f>+'7.รายจ่าย'!M27/'8.คำนวณ'!W28</f>
        <v>1844.7480790358545</v>
      </c>
      <c r="AA28" s="228">
        <f>+'7.รายจ่าย'!O27/'8.คำนวณ'!W28</f>
        <v>1051.8491591057605</v>
      </c>
      <c r="AB28" s="228">
        <f>+'7.รายจ่าย'!P27/'8.คำนวณ'!W28</f>
        <v>841.47546016028571</v>
      </c>
      <c r="AC28" s="228">
        <f>+'7.รายจ่าย'!R27/'8.คำนวณ'!W28</f>
        <v>654.29099380210073</v>
      </c>
      <c r="AD28" s="228">
        <f>+'7.รายจ่าย'!S27/'8.คำนวณ'!W28</f>
        <v>695.05268810825999</v>
      </c>
      <c r="AE28" s="228">
        <f>+'7.รายจ่าย'!T27/'8.คำนวณ'!W28</f>
        <v>154.49752417541015</v>
      </c>
      <c r="AF28" s="228">
        <f>+'7.รายจ่าย'!U27/'8.คำนวณ'!W28</f>
        <v>309.03630411456476</v>
      </c>
      <c r="AG28" s="228">
        <f>+'7.รายจ่าย'!V27/'8.คำนวณ'!W28</f>
        <v>20.227792416180996</v>
      </c>
      <c r="AH28" s="228">
        <f>+'7.รายจ่าย'!Y27/'8.คำนวณ'!W28</f>
        <v>49.188253634213176</v>
      </c>
    </row>
    <row r="29" spans="1:34" s="63" customFormat="1">
      <c r="A29" s="65" t="s">
        <v>237</v>
      </c>
      <c r="B29" s="249">
        <v>50</v>
      </c>
      <c r="C29" s="208">
        <v>27</v>
      </c>
      <c r="D29" s="208">
        <v>3</v>
      </c>
      <c r="E29" s="191" t="s">
        <v>49</v>
      </c>
      <c r="F29" s="191" t="s">
        <v>233</v>
      </c>
      <c r="G29" s="242" t="s">
        <v>367</v>
      </c>
      <c r="H29" s="218">
        <f>+DATA!G31</f>
        <v>31209</v>
      </c>
      <c r="I29" s="219">
        <f>+DATA!H31</f>
        <v>27552</v>
      </c>
      <c r="J29" s="219">
        <f>+DATA!I31</f>
        <v>1469</v>
      </c>
      <c r="K29" s="219">
        <f>+DATA!J31</f>
        <v>2023</v>
      </c>
      <c r="L29" s="219">
        <f>+DATA!K31</f>
        <v>165</v>
      </c>
      <c r="M29" s="226">
        <f>+'6.รายรับ'!G30/I29</f>
        <v>494.07032084785135</v>
      </c>
      <c r="N29" s="226">
        <f>+('6.รายรับ'!H30+'6.รายรับ'!I30+'6.รายรับ'!J30)/I29</f>
        <v>61.441521123693384</v>
      </c>
      <c r="O29" s="226">
        <f>+'6.รายรับ'!K30/'8.คำนวณ'!J29</f>
        <v>239.44771953710011</v>
      </c>
      <c r="P29" s="226">
        <f>+'6.รายรับ'!L30/'8.คำนวณ'!K29</f>
        <v>940.60235788433022</v>
      </c>
      <c r="Q29" s="226">
        <f>+'6.รายรับ'!M30/'8.คำนวณ'!H29</f>
        <v>3.4082155788394375</v>
      </c>
      <c r="R29" s="227">
        <f>+'6.รายรับ'!Q30/'8.คำนวณ'!H29</f>
        <v>11.141401518792655</v>
      </c>
      <c r="S29" s="227">
        <f>+'6.รายรับ'!V30/'8.คำนวณ'!I29</f>
        <v>276.81729094076655</v>
      </c>
      <c r="T29" s="241">
        <f>+'2.Hosp. Group'!L30</f>
        <v>21</v>
      </c>
      <c r="U29" s="63">
        <f>+DATA!L31</f>
        <v>19095</v>
      </c>
      <c r="V29" s="63">
        <f>+DATA!M31</f>
        <v>569.01400000000001</v>
      </c>
      <c r="W29" s="63">
        <f t="shared" si="0"/>
        <v>1478.2997142857143</v>
      </c>
      <c r="X29" s="228">
        <f>+('7.รายจ่าย'!G28+'7.รายจ่าย'!K28)/'8.คำนวณ'!W29</f>
        <v>11252.937878052566</v>
      </c>
      <c r="Y29" s="228">
        <f>+'7.รายจ่าย'!L28/'8.คำนวณ'!W29</f>
        <v>2.5975788014377135</v>
      </c>
      <c r="Z29" s="228">
        <f>+'7.รายจ่าย'!M28/'8.คำนวณ'!W29</f>
        <v>1516.5171435369089</v>
      </c>
      <c r="AA29" s="228">
        <f>+'7.รายจ่าย'!O28/'8.คำนวณ'!W29</f>
        <v>485.6975301161624</v>
      </c>
      <c r="AB29" s="228">
        <f>+'7.รายจ่าย'!P28/'8.คำนวณ'!W29</f>
        <v>620.90629601691046</v>
      </c>
      <c r="AC29" s="228">
        <f>+'7.รายจ่าย'!R28/'8.คำนวณ'!W29</f>
        <v>545.42586473378969</v>
      </c>
      <c r="AD29" s="228">
        <f>+'7.รายจ่าย'!S28/'8.คำนวณ'!W29</f>
        <v>480.00772992292883</v>
      </c>
      <c r="AE29" s="228">
        <f>+'7.รายจ่าย'!T28/'8.คำนวณ'!W29</f>
        <v>127.54179560340459</v>
      </c>
      <c r="AF29" s="228">
        <f>+'7.รายจ่าย'!U28/'8.คำนวณ'!W29</f>
        <v>249.00320039489384</v>
      </c>
      <c r="AG29" s="228">
        <f>+'7.รายจ่าย'!V28/'8.คำนวณ'!W29</f>
        <v>5.4437472470786412</v>
      </c>
      <c r="AH29" s="228">
        <f>+'7.รายจ่าย'!Y28/'8.คำนวณ'!W29</f>
        <v>0</v>
      </c>
    </row>
    <row r="30" spans="1:34" s="63" customFormat="1">
      <c r="A30" s="65" t="s">
        <v>201</v>
      </c>
      <c r="B30" s="249">
        <v>2</v>
      </c>
      <c r="C30" s="208">
        <v>28</v>
      </c>
      <c r="D30" s="208">
        <v>3</v>
      </c>
      <c r="E30" s="191" t="s">
        <v>51</v>
      </c>
      <c r="F30" s="191" t="s">
        <v>237</v>
      </c>
      <c r="G30" s="242" t="s">
        <v>371</v>
      </c>
      <c r="H30" s="218">
        <f>+DATA!G32</f>
        <v>43228</v>
      </c>
      <c r="I30" s="219">
        <f>+DATA!H32</f>
        <v>38531</v>
      </c>
      <c r="J30" s="219">
        <f>+DATA!I32</f>
        <v>1578</v>
      </c>
      <c r="K30" s="219">
        <f>+DATA!J32</f>
        <v>3119</v>
      </c>
      <c r="L30" s="219">
        <f>+DATA!K32</f>
        <v>0</v>
      </c>
      <c r="M30" s="292">
        <f>+'6.รายรับ'!G31/I30</f>
        <v>361.06412473073624</v>
      </c>
      <c r="N30" s="226">
        <f>+('6.รายรับ'!H31+'6.รายรับ'!I31+'6.รายรับ'!J31)/I30</f>
        <v>169.31953154602786</v>
      </c>
      <c r="O30" s="226">
        <f>+'6.รายรับ'!K31/'8.คำนวณ'!J30</f>
        <v>164.87201520912549</v>
      </c>
      <c r="P30" s="226">
        <f>+'6.รายรับ'!L31/'8.คำนวณ'!K30</f>
        <v>824.94649567168949</v>
      </c>
      <c r="Q30" s="226">
        <f>+'6.รายรับ'!M31/'8.คำนวณ'!H30</f>
        <v>2.1643841954288887</v>
      </c>
      <c r="R30" s="227">
        <f>+'6.รายรับ'!Q31/'8.คำนวณ'!H30</f>
        <v>8.4705885074488751</v>
      </c>
      <c r="S30" s="227">
        <f>+'6.รายรับ'!V31/'8.คำนวณ'!I30</f>
        <v>243.49226233422436</v>
      </c>
      <c r="T30" s="241">
        <f>+'2.Hosp. Group'!L31</f>
        <v>21</v>
      </c>
      <c r="U30" s="63">
        <f>+DATA!L32</f>
        <v>29605</v>
      </c>
      <c r="V30" s="63">
        <f>+DATA!M32</f>
        <v>558.13300000000004</v>
      </c>
      <c r="W30" s="63">
        <f t="shared" si="0"/>
        <v>1967.8949047619049</v>
      </c>
      <c r="X30" s="228">
        <f>+('7.รายจ่าย'!G29+'7.รายจ่าย'!K29)/'8.คำนวณ'!W30</f>
        <v>9447.9156458050311</v>
      </c>
      <c r="Y30" s="228">
        <f>+'7.รายจ่าย'!L29/'8.คำนวณ'!W30</f>
        <v>35.519986271043848</v>
      </c>
      <c r="Z30" s="228">
        <f>+'7.รายจ่าย'!M29/'8.คำนวณ'!W30</f>
        <v>1406.5982554769123</v>
      </c>
      <c r="AA30" s="228">
        <f>+'7.รายจ่าย'!O29/'8.คำนวณ'!W30</f>
        <v>709.85898516212376</v>
      </c>
      <c r="AB30" s="228">
        <f>+'7.รายจ่าย'!P29/'8.คำนวณ'!W30</f>
        <v>203.48081548005624</v>
      </c>
      <c r="AC30" s="228">
        <f>+'7.รายจ่าย'!R29/'8.คำนวณ'!W30</f>
        <v>605.69780790413381</v>
      </c>
      <c r="AD30" s="228">
        <f>+'7.รายจ่าย'!S29/'8.คำนวณ'!W30</f>
        <v>611.19422947310409</v>
      </c>
      <c r="AE30" s="228">
        <f>+'7.รายจ่าย'!T29/'8.คำนวณ'!W30</f>
        <v>277.7993879028528</v>
      </c>
      <c r="AF30" s="228">
        <f>+'7.รายจ่าย'!U29/'8.คำนวณ'!W30</f>
        <v>401.58525137073599</v>
      </c>
      <c r="AG30" s="228">
        <f>+'7.รายจ่าย'!V29/'8.คำนวณ'!W30</f>
        <v>15.266567298539195</v>
      </c>
      <c r="AH30" s="228">
        <f>+'7.รายจ่าย'!Y29/'8.คำนวณ'!W30</f>
        <v>1828.7358696298943</v>
      </c>
    </row>
    <row r="31" spans="1:34" s="63" customFormat="1">
      <c r="A31" s="65" t="s">
        <v>230</v>
      </c>
      <c r="B31" s="249">
        <v>3</v>
      </c>
      <c r="C31" s="208">
        <v>29</v>
      </c>
      <c r="D31" s="208">
        <v>3</v>
      </c>
      <c r="E31" s="191" t="s">
        <v>51</v>
      </c>
      <c r="F31" s="191" t="s">
        <v>238</v>
      </c>
      <c r="G31" s="242" t="s">
        <v>372</v>
      </c>
      <c r="H31" s="218">
        <f>+DATA!G33</f>
        <v>50012</v>
      </c>
      <c r="I31" s="219">
        <f>+DATA!H33</f>
        <v>43673</v>
      </c>
      <c r="J31" s="219">
        <f>+DATA!I33</f>
        <v>1979</v>
      </c>
      <c r="K31" s="219">
        <f>+DATA!J33</f>
        <v>3943</v>
      </c>
      <c r="L31" s="219">
        <f>+DATA!K33</f>
        <v>417</v>
      </c>
      <c r="M31" s="226">
        <f>+'6.รายรับ'!G32/I31</f>
        <v>322.24935406315115</v>
      </c>
      <c r="N31" s="226">
        <f>+('6.รายรับ'!H32+'6.รายรับ'!I32+'6.รายรับ'!J32)/I31</f>
        <v>45.290940397957549</v>
      </c>
      <c r="O31" s="226">
        <f>+'6.รายรับ'!K32/'8.คำนวณ'!J31</f>
        <v>89.831854471955523</v>
      </c>
      <c r="P31" s="226">
        <f>+'6.รายรับ'!L32/'8.คำนวณ'!K31</f>
        <v>525.70355059599285</v>
      </c>
      <c r="Q31" s="226">
        <f>+'6.รายรับ'!M32/'8.คำนวณ'!H31</f>
        <v>0.40698232424218189</v>
      </c>
      <c r="R31" s="227">
        <f>+'6.รายรับ'!Q32/'8.คำนวณ'!H31</f>
        <v>12.737413020874991</v>
      </c>
      <c r="S31" s="227">
        <f>+'6.รายรับ'!V32/'8.คำนวณ'!I31</f>
        <v>231.0164987520894</v>
      </c>
      <c r="T31" s="241">
        <f>+'2.Hosp. Group'!L32</f>
        <v>21</v>
      </c>
      <c r="U31" s="63">
        <f>+DATA!L33</f>
        <v>29417</v>
      </c>
      <c r="V31" s="63">
        <f>+DATA!M33</f>
        <v>744.77700000000004</v>
      </c>
      <c r="W31" s="63">
        <f t="shared" si="0"/>
        <v>2145.5865238095239</v>
      </c>
      <c r="X31" s="228">
        <f>+('7.รายจ่าย'!G30+'7.รายจ่าย'!K30)/'8.คำนวณ'!W31</f>
        <v>8574.0680256216747</v>
      </c>
      <c r="Y31" s="228">
        <f>+'7.รายจ่าย'!L30/'8.คำนวณ'!W31</f>
        <v>83.402835548330586</v>
      </c>
      <c r="Z31" s="228">
        <f>+'7.รายจ่าย'!M30/'8.คำนวณ'!W31</f>
        <v>1271.201338064581</v>
      </c>
      <c r="AA31" s="228">
        <f>+'7.รายจ่าย'!O30/'8.คำนวณ'!W31</f>
        <v>446.29210212405673</v>
      </c>
      <c r="AB31" s="228">
        <f>+'7.รายจ่าย'!P30/'8.คำนวณ'!W31</f>
        <v>618.99284193952337</v>
      </c>
      <c r="AC31" s="228">
        <f>+'7.รายจ่าย'!R30/'8.คำนวณ'!W31</f>
        <v>557.04712755089258</v>
      </c>
      <c r="AD31" s="228">
        <f>+'7.รายจ่าย'!S30/'8.คำนวณ'!W31</f>
        <v>571.78588995878295</v>
      </c>
      <c r="AE31" s="228">
        <f>+'7.รายจ่าย'!T30/'8.คำนวณ'!W31</f>
        <v>78.426107795100179</v>
      </c>
      <c r="AF31" s="228">
        <f>+'7.รายจ่าย'!U30/'8.คำนวณ'!W31</f>
        <v>293.86081754490618</v>
      </c>
      <c r="AG31" s="228">
        <f>+'7.รายจ่าย'!V30/'8.คำนวณ'!W31</f>
        <v>11.469591054434066</v>
      </c>
      <c r="AH31" s="228">
        <f>+'7.รายจ่าย'!Y30/'8.คำนวณ'!W31</f>
        <v>165.17674587681284</v>
      </c>
    </row>
    <row r="32" spans="1:34" s="63" customFormat="1">
      <c r="A32" s="65" t="s">
        <v>238</v>
      </c>
      <c r="B32" s="249">
        <v>52</v>
      </c>
      <c r="C32" s="208">
        <v>30</v>
      </c>
      <c r="D32" s="208">
        <v>3</v>
      </c>
      <c r="E32" s="191" t="s">
        <v>49</v>
      </c>
      <c r="F32" s="191" t="s">
        <v>235</v>
      </c>
      <c r="G32" s="242" t="s">
        <v>369</v>
      </c>
      <c r="H32" s="218">
        <f>+DATA!G34</f>
        <v>31219</v>
      </c>
      <c r="I32" s="219">
        <f>+DATA!H34</f>
        <v>28208</v>
      </c>
      <c r="J32" s="219">
        <f>+DATA!I34</f>
        <v>946</v>
      </c>
      <c r="K32" s="219">
        <f>+DATA!J34</f>
        <v>2048</v>
      </c>
      <c r="L32" s="219">
        <f>+DATA!K34</f>
        <v>17</v>
      </c>
      <c r="M32" s="226">
        <f>+'6.รายรับ'!G33/I32</f>
        <v>481.28547291548495</v>
      </c>
      <c r="N32" s="226">
        <f>+('6.รายรับ'!H33+'6.รายรับ'!I33+'6.รายรับ'!J33)/I32</f>
        <v>59.417998440158819</v>
      </c>
      <c r="O32" s="226">
        <f>+'6.รายรับ'!K33/'8.คำนวณ'!J32</f>
        <v>204.40364693446088</v>
      </c>
      <c r="P32" s="226">
        <f>+'6.รายรับ'!L33/'8.คำนวณ'!K32</f>
        <v>685.41014648437488</v>
      </c>
      <c r="Q32" s="226">
        <f>+'6.รายรับ'!M33/'8.คำนวณ'!H32</f>
        <v>3.544892533393126</v>
      </c>
      <c r="R32" s="227">
        <f>+'6.รายรับ'!Q33/'8.คำนวณ'!H32</f>
        <v>15.091226496684712</v>
      </c>
      <c r="S32" s="227">
        <f>+'6.รายรับ'!V33/'8.คำนวณ'!I32</f>
        <v>301.04563492626204</v>
      </c>
      <c r="T32" s="241">
        <f>+'2.Hosp. Group'!L33</f>
        <v>21</v>
      </c>
      <c r="U32" s="63">
        <f>+DATA!L34</f>
        <v>17519</v>
      </c>
      <c r="V32" s="63">
        <f>+DATA!M34</f>
        <v>641.16899999999998</v>
      </c>
      <c r="W32" s="63">
        <f t="shared" si="0"/>
        <v>1475.4070952380953</v>
      </c>
      <c r="X32" s="228">
        <f>+('7.รายจ่าย'!G31+'7.รายจ่าย'!K31)/'8.คำนวณ'!W32</f>
        <v>11826.577102900639</v>
      </c>
      <c r="Y32" s="228">
        <f>+'7.รายจ่าย'!L31/'8.คำนวณ'!W32</f>
        <v>17.324709961405649</v>
      </c>
      <c r="Z32" s="228">
        <f>+'7.รายจ่าย'!M31/'8.คำนวณ'!W32</f>
        <v>1413.3930267317021</v>
      </c>
      <c r="AA32" s="228">
        <f>+'7.รายจ่าย'!O31/'8.คำนวณ'!W32</f>
        <v>530.39504996667745</v>
      </c>
      <c r="AB32" s="228">
        <f>+'7.รายจ่าย'!P31/'8.คำนวณ'!W32</f>
        <v>749.89167638607182</v>
      </c>
      <c r="AC32" s="228">
        <f>+'7.รายจ่าย'!R31/'8.คำนวณ'!W32</f>
        <v>700.28692645894114</v>
      </c>
      <c r="AD32" s="228">
        <f>+'7.รายจ่าย'!S31/'8.คำนวณ'!W32</f>
        <v>600.60041927411214</v>
      </c>
      <c r="AE32" s="228">
        <f>+'7.รายจ่าย'!T31/'8.คำนวณ'!W32</f>
        <v>168.72333121037877</v>
      </c>
      <c r="AF32" s="228">
        <f>+'7.รายจ่าย'!U31/'8.คำนวณ'!W32</f>
        <v>356.95121820937942</v>
      </c>
      <c r="AG32" s="228">
        <f>+'7.รายจ่าย'!V31/'8.คำนวณ'!W32</f>
        <v>13.181812709706044</v>
      </c>
      <c r="AH32" s="228">
        <f>+'7.รายจ่าย'!Y31/'8.คำนวณ'!W32</f>
        <v>707.33020287637157</v>
      </c>
    </row>
    <row r="33" spans="1:34" s="63" customFormat="1">
      <c r="A33" s="65" t="s">
        <v>239</v>
      </c>
      <c r="B33" s="249">
        <v>27</v>
      </c>
      <c r="C33" s="208">
        <v>31</v>
      </c>
      <c r="D33" s="208">
        <v>4</v>
      </c>
      <c r="E33" s="191" t="s">
        <v>53</v>
      </c>
      <c r="F33" s="191" t="s">
        <v>205</v>
      </c>
      <c r="G33" s="242" t="s">
        <v>335</v>
      </c>
      <c r="H33" s="218">
        <f>+DATA!G35</f>
        <v>25442</v>
      </c>
      <c r="I33" s="219">
        <f>+DATA!H35</f>
        <v>20434</v>
      </c>
      <c r="J33" s="219">
        <f>+DATA!I35</f>
        <v>1057</v>
      </c>
      <c r="K33" s="219">
        <f>+DATA!J35</f>
        <v>2468</v>
      </c>
      <c r="L33" s="219">
        <f>+DATA!K35</f>
        <v>1483</v>
      </c>
      <c r="M33" s="226">
        <f>+'6.รายรับ'!G34/I33</f>
        <v>357.78526524420084</v>
      </c>
      <c r="N33" s="226">
        <f>+('6.รายรับ'!H34+'6.รายรับ'!I34+'6.รายรับ'!J34)/I33</f>
        <v>191.96194724478809</v>
      </c>
      <c r="O33" s="226">
        <f>+'6.รายรับ'!K34/'8.คำนวณ'!J33</f>
        <v>204.68033112582782</v>
      </c>
      <c r="P33" s="226">
        <f>+'6.รายรับ'!L34/'8.คำนวณ'!K33</f>
        <v>763.66718800648289</v>
      </c>
      <c r="Q33" s="226">
        <f>+'6.รายรับ'!M34/'8.คำนวณ'!H33</f>
        <v>1.6406729030736578</v>
      </c>
      <c r="R33" s="227">
        <f>+'6.รายรับ'!Q34/'8.คำนวณ'!H33</f>
        <v>93.847850011791522</v>
      </c>
      <c r="S33" s="227">
        <f>+'6.รายรับ'!V34/'8.คำนวณ'!I33</f>
        <v>447.11069785651364</v>
      </c>
      <c r="T33" s="241">
        <f>+'2.Hosp. Group'!L34</f>
        <v>21</v>
      </c>
      <c r="U33" s="63">
        <f>+DATA!L35</f>
        <v>17795</v>
      </c>
      <c r="V33" s="63">
        <f>+DATA!M35</f>
        <v>638.04399999999998</v>
      </c>
      <c r="W33" s="63">
        <f t="shared" si="0"/>
        <v>1485.4249523809524</v>
      </c>
      <c r="X33" s="228">
        <f>+('7.รายจ่าย'!G32+'7.รายจ่าย'!K32)/'8.คำนวณ'!W33</f>
        <v>11586.540943999224</v>
      </c>
      <c r="Y33" s="228">
        <f>+'7.รายจ่าย'!L32/'8.คำนวณ'!W33</f>
        <v>64.284095838663958</v>
      </c>
      <c r="Z33" s="228">
        <f>+'7.รายจ่าย'!M32/'8.คำนวณ'!W33</f>
        <v>1510.1576396736748</v>
      </c>
      <c r="AA33" s="228">
        <f>+'7.รายจ่าย'!O32/'8.คำนวณ'!W33</f>
        <v>623.57918420266719</v>
      </c>
      <c r="AB33" s="228">
        <f>+'7.รายจ่าย'!P32/'8.คำนวณ'!W33</f>
        <v>790.73543104099372</v>
      </c>
      <c r="AC33" s="228">
        <f>+'7.รายจ่าย'!R32/'8.คำนวณ'!W33</f>
        <v>832.13965674853864</v>
      </c>
      <c r="AD33" s="228">
        <f>+'7.รายจ่าย'!S32/'8.คำนวณ'!W33</f>
        <v>442.15226016451152</v>
      </c>
      <c r="AE33" s="228">
        <f>+'7.รายจ่าย'!T32/'8.คำนวณ'!W33</f>
        <v>93.023885036073054</v>
      </c>
      <c r="AF33" s="228">
        <f>+'7.รายจ่าย'!U32/'8.คำนวณ'!W33</f>
        <v>503.48336265742006</v>
      </c>
      <c r="AG33" s="228">
        <f>+'7.รายจ่าย'!V32/'8.คำนวณ'!W33</f>
        <v>108.975784835534</v>
      </c>
      <c r="AH33" s="228">
        <f>+'7.รายจ่าย'!Y32/'8.คำนวณ'!W33</f>
        <v>316.28084559031436</v>
      </c>
    </row>
    <row r="34" spans="1:34" s="63" customFormat="1">
      <c r="A34" s="65" t="s">
        <v>216</v>
      </c>
      <c r="B34" s="249">
        <v>29</v>
      </c>
      <c r="C34" s="208">
        <v>32</v>
      </c>
      <c r="D34" s="208">
        <v>4</v>
      </c>
      <c r="E34" s="191" t="s">
        <v>53</v>
      </c>
      <c r="F34" s="191" t="s">
        <v>207</v>
      </c>
      <c r="G34" s="242" t="s">
        <v>337</v>
      </c>
      <c r="H34" s="218">
        <f>+DATA!G36</f>
        <v>28953</v>
      </c>
      <c r="I34" s="219">
        <f>+DATA!H36</f>
        <v>26160</v>
      </c>
      <c r="J34" s="219">
        <f>+DATA!I36</f>
        <v>918</v>
      </c>
      <c r="K34" s="219">
        <f>+DATA!J36</f>
        <v>1875</v>
      </c>
      <c r="L34" s="219">
        <f>+DATA!K36</f>
        <v>0</v>
      </c>
      <c r="M34" s="226">
        <f>+'6.รายรับ'!G35/I34</f>
        <v>432.23266743119257</v>
      </c>
      <c r="N34" s="226">
        <f>+('6.รายรับ'!H35+'6.รายรับ'!I35+'6.รายรับ'!J35)/I34</f>
        <v>37.567413226299692</v>
      </c>
      <c r="O34" s="226">
        <f>+'6.รายรับ'!K35/'8.คำนวณ'!J34</f>
        <v>354.41448801742928</v>
      </c>
      <c r="P34" s="226">
        <f>+'6.รายรับ'!L35/'8.คำนวณ'!K34</f>
        <v>559.60022399999991</v>
      </c>
      <c r="Q34" s="226">
        <f>+'6.รายรับ'!M35/'8.คำนวณ'!H34</f>
        <v>2.2317549131350809</v>
      </c>
      <c r="R34" s="227">
        <f>+'6.รายรับ'!Q35/'8.คำนวณ'!H34</f>
        <v>13.240899043277036</v>
      </c>
      <c r="S34" s="227">
        <f>+'6.รายรับ'!V35/'8.คำนวณ'!I34</f>
        <v>372.2979185779817</v>
      </c>
      <c r="T34" s="241">
        <f>+'2.Hosp. Group'!L35</f>
        <v>21</v>
      </c>
      <c r="U34" s="63">
        <f>+DATA!L36</f>
        <v>21526</v>
      </c>
      <c r="V34" s="63">
        <f>+DATA!M36</f>
        <v>706.49400000000003</v>
      </c>
      <c r="W34" s="63">
        <f t="shared" si="0"/>
        <v>1731.541619047619</v>
      </c>
      <c r="X34" s="228">
        <f>+('7.รายจ่าย'!G33+'7.รายจ่าย'!K33)/'8.คำนวณ'!W34</f>
        <v>10600.685896360894</v>
      </c>
      <c r="Y34" s="228">
        <f>+'7.รายจ่าย'!L33/'8.คำนวณ'!W34</f>
        <v>9.0584019624241261</v>
      </c>
      <c r="Z34" s="228">
        <f>+'7.รายจ่าย'!M33/'8.คำนวณ'!W34</f>
        <v>837.59648283690171</v>
      </c>
      <c r="AA34" s="228">
        <f>+'7.รายจ่าย'!O33/'8.คำนวณ'!W34</f>
        <v>636.67094563187766</v>
      </c>
      <c r="AB34" s="228">
        <f>+'7.รายจ่าย'!P33/'8.คำนวณ'!W34</f>
        <v>522.4615972543487</v>
      </c>
      <c r="AC34" s="228">
        <f>+'7.รายจ่าย'!R33/'8.คำนวณ'!W34</f>
        <v>611.02707457989413</v>
      </c>
      <c r="AD34" s="228">
        <f>+'7.รายจ่าย'!S33/'8.คำนวณ'!W34</f>
        <v>174.01209227978353</v>
      </c>
      <c r="AE34" s="228">
        <f>+'7.รายจ่าย'!T33/'8.คำนวณ'!W34</f>
        <v>192.56279856755228</v>
      </c>
      <c r="AF34" s="228">
        <f>+'7.รายจ่าย'!U33/'8.คำนวณ'!W34</f>
        <v>262.40493731239883</v>
      </c>
      <c r="AG34" s="228">
        <f>+'7.รายจ่าย'!V33/'8.คำนวณ'!W34</f>
        <v>32.762371620730818</v>
      </c>
      <c r="AH34" s="228">
        <f>+'7.รายจ่าย'!Y33/'8.คำนวณ'!W34</f>
        <v>24.997377783969771</v>
      </c>
    </row>
    <row r="35" spans="1:34" s="63" customFormat="1">
      <c r="A35" s="65" t="s">
        <v>175</v>
      </c>
      <c r="B35" s="249">
        <v>30</v>
      </c>
      <c r="C35" s="208">
        <v>33</v>
      </c>
      <c r="D35" s="208">
        <v>4</v>
      </c>
      <c r="E35" s="191" t="s">
        <v>53</v>
      </c>
      <c r="F35" s="191" t="s">
        <v>208</v>
      </c>
      <c r="G35" s="242" t="s">
        <v>338</v>
      </c>
      <c r="H35" s="218">
        <f>+DATA!G37</f>
        <v>22720</v>
      </c>
      <c r="I35" s="219">
        <f>+DATA!H37</f>
        <v>20077</v>
      </c>
      <c r="J35" s="219">
        <f>+DATA!I37</f>
        <v>765</v>
      </c>
      <c r="K35" s="219">
        <f>+DATA!J37</f>
        <v>1725</v>
      </c>
      <c r="L35" s="219">
        <f>+DATA!K37</f>
        <v>153</v>
      </c>
      <c r="M35" s="226">
        <f>+'6.รายรับ'!G36/I35</f>
        <v>667.85210190765542</v>
      </c>
      <c r="N35" s="226">
        <f>+('6.รายรับ'!H36+'6.รายรับ'!I36+'6.รายรับ'!J36)/I35</f>
        <v>277.74681426507942</v>
      </c>
      <c r="O35" s="226">
        <f>+'6.รายรับ'!K36/'8.คำนวณ'!J35</f>
        <v>392.40738562091497</v>
      </c>
      <c r="P35" s="226">
        <f>+'6.รายรับ'!L36/'8.คำนวณ'!K35</f>
        <v>859.50684637681161</v>
      </c>
      <c r="Q35" s="226">
        <f>+'6.รายรับ'!M36/'8.คำนวณ'!H35</f>
        <v>2.9465228873239435</v>
      </c>
      <c r="R35" s="227">
        <f>+'6.รายรับ'!Q36/'8.คำนวณ'!H35</f>
        <v>30.048041373239435</v>
      </c>
      <c r="S35" s="227">
        <f>+'6.รายรับ'!V36/'8.คำนวณ'!I35</f>
        <v>417.68055785226875</v>
      </c>
      <c r="T35" s="241">
        <f>+'2.Hosp. Group'!L36</f>
        <v>21</v>
      </c>
      <c r="U35" s="63">
        <f>+DATA!L37</f>
        <v>21429</v>
      </c>
      <c r="V35" s="63">
        <f>+DATA!M37</f>
        <v>898.245</v>
      </c>
      <c r="W35" s="63">
        <f t="shared" ref="W35:W66" si="1">+(U35/T35)+V35</f>
        <v>1918.6735714285714</v>
      </c>
      <c r="X35" s="228">
        <f>+('7.รายจ่าย'!G34+'7.รายจ่าย'!K34)/'8.คำนวณ'!W35</f>
        <v>9070.1009119767623</v>
      </c>
      <c r="Y35" s="228">
        <f>+'7.รายจ่าย'!L34/'8.คำนวณ'!W35</f>
        <v>9.6941972188375676</v>
      </c>
      <c r="Z35" s="228">
        <f>+'7.รายจ่าย'!M34/'8.คำนวณ'!W35</f>
        <v>1129.3383159422265</v>
      </c>
      <c r="AA35" s="228">
        <f>+'7.รายจ่าย'!O34/'8.คำนวณ'!W35</f>
        <v>446.37766567155961</v>
      </c>
      <c r="AB35" s="228">
        <f>+'7.รายจ่าย'!P34/'8.คำนวณ'!W35</f>
        <v>551.72347488573769</v>
      </c>
      <c r="AC35" s="228">
        <f>+'7.รายจ่าย'!R34/'8.คำนวณ'!W35</f>
        <v>528.94927783070375</v>
      </c>
      <c r="AD35" s="228">
        <f>+'7.รายจ่าย'!S34/'8.คำนวณ'!W35</f>
        <v>673.05367063480981</v>
      </c>
      <c r="AE35" s="228">
        <f>+'7.รายจ่าย'!T34/'8.คำนวณ'!W35</f>
        <v>129.92439345187503</v>
      </c>
      <c r="AF35" s="228">
        <f>+'7.รายจ่าย'!U34/'8.คำนวณ'!W35</f>
        <v>299.1501882066591</v>
      </c>
      <c r="AG35" s="228">
        <f>+'7.รายจ่าย'!V34/'8.คำนวณ'!W35</f>
        <v>92.960054621068196</v>
      </c>
      <c r="AH35" s="228">
        <f>+'7.รายจ่าย'!Y34/'8.คำนวณ'!W35</f>
        <v>32.605859032821407</v>
      </c>
    </row>
    <row r="36" spans="1:34" s="63" customFormat="1">
      <c r="A36" s="65" t="s">
        <v>208</v>
      </c>
      <c r="B36" s="249">
        <v>56</v>
      </c>
      <c r="C36" s="208">
        <v>34</v>
      </c>
      <c r="D36" s="208">
        <v>4</v>
      </c>
      <c r="E36" s="191" t="s">
        <v>47</v>
      </c>
      <c r="F36" s="191" t="s">
        <v>216</v>
      </c>
      <c r="G36" s="242" t="s">
        <v>346</v>
      </c>
      <c r="H36" s="218">
        <f>+DATA!G38</f>
        <v>22663</v>
      </c>
      <c r="I36" s="219">
        <f>+DATA!H38</f>
        <v>20377</v>
      </c>
      <c r="J36" s="219">
        <f>+DATA!I38</f>
        <v>611</v>
      </c>
      <c r="K36" s="219">
        <f>+DATA!J38</f>
        <v>1533</v>
      </c>
      <c r="L36" s="219">
        <f>+DATA!K38</f>
        <v>142</v>
      </c>
      <c r="M36" s="226">
        <f>+'6.รายรับ'!G37/I36</f>
        <v>557.00566226628052</v>
      </c>
      <c r="N36" s="226">
        <f>+('6.รายรับ'!H37+'6.รายรับ'!I37+'6.รายรับ'!J37)/I36</f>
        <v>435.97471610148693</v>
      </c>
      <c r="O36" s="226">
        <f>+'6.รายรับ'!K37/'8.คำนวณ'!J36</f>
        <v>529.27921440261866</v>
      </c>
      <c r="P36" s="226">
        <f>+'6.รายรับ'!L37/'8.คำนวณ'!K36</f>
        <v>1401.9206457925636</v>
      </c>
      <c r="Q36" s="226">
        <f>+'6.รายรับ'!M37/'8.คำนวณ'!H36</f>
        <v>8.6079954110223706</v>
      </c>
      <c r="R36" s="227">
        <f>+'6.รายรับ'!Q37/'8.คำนวณ'!H36</f>
        <v>26.184949035873451</v>
      </c>
      <c r="S36" s="227">
        <f>+'6.รายรับ'!V37/'8.คำนวณ'!I36</f>
        <v>460.10551111547335</v>
      </c>
      <c r="T36" s="241">
        <f>+'2.Hosp. Group'!L37</f>
        <v>21</v>
      </c>
      <c r="U36" s="63">
        <f>+DATA!L38</f>
        <v>20998</v>
      </c>
      <c r="V36" s="63">
        <f>+DATA!M38</f>
        <v>650.85400000000004</v>
      </c>
      <c r="W36" s="63">
        <f t="shared" si="1"/>
        <v>1650.758761904762</v>
      </c>
      <c r="X36" s="228">
        <f>+('7.รายจ่าย'!G35+'7.รายจ่าย'!K35)/'8.คำนวณ'!W36</f>
        <v>11943.369434096308</v>
      </c>
      <c r="Y36" s="228">
        <f>+'7.รายจ่าย'!L35/'8.คำนวณ'!W36</f>
        <v>22.984581924144894</v>
      </c>
      <c r="Z36" s="228">
        <f>+'7.รายจ่าย'!M35/'8.คำนวณ'!W36</f>
        <v>1339.0435968060171</v>
      </c>
      <c r="AA36" s="228">
        <f>+'7.รายจ่าย'!O35/'8.คำนวณ'!W36</f>
        <v>634.66057801875468</v>
      </c>
      <c r="AB36" s="228">
        <f>+'7.รายจ่าย'!P35/'8.คำนวณ'!W36</f>
        <v>928.76502332231985</v>
      </c>
      <c r="AC36" s="228">
        <f>+'7.รายจ่าย'!R35/'8.คำนวณ'!W36</f>
        <v>680.17766490872566</v>
      </c>
      <c r="AD36" s="228">
        <f>+'7.รายจ่าย'!S35/'8.คำนวณ'!W36</f>
        <v>399.55426875271843</v>
      </c>
      <c r="AE36" s="228">
        <f>+'7.รายจ่าย'!T35/'8.คำนวณ'!W36</f>
        <v>77.392592393443081</v>
      </c>
      <c r="AF36" s="228">
        <f>+'7.รายจ่าย'!U35/'8.คำนวณ'!W36</f>
        <v>468.43803458461559</v>
      </c>
      <c r="AG36" s="228">
        <f>+'7.รายจ่าย'!V35/'8.คำนวณ'!W36</f>
        <v>1.635611491096706E-2</v>
      </c>
      <c r="AH36" s="228">
        <f>+'7.รายจ่าย'!Y35/'8.คำนวณ'!W36</f>
        <v>177.26470199822108</v>
      </c>
    </row>
    <row r="37" spans="1:34" s="63" customFormat="1">
      <c r="A37" s="65" t="s">
        <v>225</v>
      </c>
      <c r="B37" s="249">
        <v>19</v>
      </c>
      <c r="C37" s="208">
        <v>35</v>
      </c>
      <c r="D37" s="208">
        <v>4</v>
      </c>
      <c r="E37" s="191" t="s">
        <v>55</v>
      </c>
      <c r="F37" s="191" t="s">
        <v>175</v>
      </c>
      <c r="G37" s="242" t="s">
        <v>300</v>
      </c>
      <c r="H37" s="218">
        <f>+DATA!G39</f>
        <v>35239</v>
      </c>
      <c r="I37" s="219">
        <f>+DATA!H39</f>
        <v>31135</v>
      </c>
      <c r="J37" s="219">
        <f>+DATA!I39</f>
        <v>1079</v>
      </c>
      <c r="K37" s="219">
        <f>+DATA!J39</f>
        <v>2765</v>
      </c>
      <c r="L37" s="219">
        <f>+DATA!K39</f>
        <v>260</v>
      </c>
      <c r="M37" s="226">
        <f>+'6.รายรับ'!G38/I37</f>
        <v>494.00409153685558</v>
      </c>
      <c r="N37" s="226">
        <f>+('6.รายรับ'!H38+'6.รายรับ'!I38+'6.รายรับ'!J38)/I37</f>
        <v>115.52021101654087</v>
      </c>
      <c r="O37" s="226">
        <f>+'6.รายรับ'!K38/'8.คำนวณ'!J37</f>
        <v>366.15704355885072</v>
      </c>
      <c r="P37" s="226">
        <f>+'6.รายรับ'!L38/'8.คำนวณ'!K37</f>
        <v>857.71481735985526</v>
      </c>
      <c r="Q37" s="226">
        <f>+'6.รายรับ'!M38/'8.คำนวณ'!H37</f>
        <v>3.291466840716252</v>
      </c>
      <c r="R37" s="227">
        <f>+'6.รายรับ'!Q38/'8.คำนวณ'!H37</f>
        <v>20.130437867135843</v>
      </c>
      <c r="S37" s="227">
        <f>+'6.รายรับ'!V38/'8.คำนวณ'!I37</f>
        <v>320.68347518869439</v>
      </c>
      <c r="T37" s="241">
        <f>+'2.Hosp. Group'!L38</f>
        <v>21</v>
      </c>
      <c r="U37" s="63">
        <f>+DATA!L39</f>
        <v>23026</v>
      </c>
      <c r="V37" s="63">
        <f>+DATA!M39</f>
        <v>620.41300000000001</v>
      </c>
      <c r="W37" s="63">
        <f t="shared" si="1"/>
        <v>1716.8891904761904</v>
      </c>
      <c r="X37" s="228">
        <f>+('7.รายจ่าย'!G36+'7.รายจ่าย'!K36)/'8.คำนวณ'!W37</f>
        <v>11121.512160434793</v>
      </c>
      <c r="Y37" s="228">
        <f>+'7.รายจ่าย'!L36/'8.คำนวณ'!W37</f>
        <v>17.604514122205465</v>
      </c>
      <c r="Z37" s="228">
        <f>+'7.รายจ่าย'!M36/'8.คำนวณ'!W37</f>
        <v>1702.4243010053094</v>
      </c>
      <c r="AA37" s="228">
        <f>+'7.รายจ่าย'!O36/'8.คำนวณ'!W37</f>
        <v>393.58223800837141</v>
      </c>
      <c r="AB37" s="228">
        <f>+'7.รายจ่าย'!P36/'8.คำนวณ'!W37</f>
        <v>623.18698605309783</v>
      </c>
      <c r="AC37" s="228">
        <f>+'7.รายจ่าย'!R36/'8.คำนวณ'!W37</f>
        <v>809.94346502601763</v>
      </c>
      <c r="AD37" s="228">
        <f>+'7.รายจ่าย'!S36/'8.คำนวณ'!W37</f>
        <v>415.06089266154214</v>
      </c>
      <c r="AE37" s="228">
        <f>+'7.รายจ่าย'!T36/'8.คำนวณ'!W37</f>
        <v>319.98861839628944</v>
      </c>
      <c r="AF37" s="228">
        <f>+'7.รายจ่าย'!U36/'8.คำนวณ'!W37</f>
        <v>280.41478312672535</v>
      </c>
      <c r="AG37" s="228">
        <f>+'7.รายจ่าย'!V36/'8.คำนวณ'!W37</f>
        <v>16.302152844376096</v>
      </c>
      <c r="AH37" s="228">
        <f>+'7.รายจ่าย'!Y36/'8.คำนวณ'!W37</f>
        <v>1666.3276907268028</v>
      </c>
    </row>
    <row r="38" spans="1:34" s="63" customFormat="1">
      <c r="A38" s="65" t="s">
        <v>207</v>
      </c>
      <c r="B38" s="249">
        <v>36</v>
      </c>
      <c r="C38" s="208">
        <v>36</v>
      </c>
      <c r="D38" s="208">
        <v>4</v>
      </c>
      <c r="E38" s="191" t="s">
        <v>49</v>
      </c>
      <c r="F38" s="191" t="s">
        <v>221</v>
      </c>
      <c r="G38" s="242" t="s">
        <v>353</v>
      </c>
      <c r="H38" s="218">
        <f>+DATA!G40</f>
        <v>38411</v>
      </c>
      <c r="I38" s="219">
        <f>+DATA!H40</f>
        <v>35147</v>
      </c>
      <c r="J38" s="219">
        <f>+DATA!I40</f>
        <v>1480</v>
      </c>
      <c r="K38" s="219">
        <f>+DATA!J40</f>
        <v>1784</v>
      </c>
      <c r="L38" s="219">
        <f>+DATA!K40</f>
        <v>0</v>
      </c>
      <c r="M38" s="226">
        <f>+'6.รายรับ'!G39/I38</f>
        <v>514.08067573334858</v>
      </c>
      <c r="N38" s="226">
        <f>+('6.รายรับ'!H39+'6.รายรับ'!I39+'6.รายรับ'!J39)/I38</f>
        <v>66.795919139613616</v>
      </c>
      <c r="O38" s="226">
        <f>+'6.รายรับ'!K39/'8.คำนวณ'!J38</f>
        <v>258.14300675675673</v>
      </c>
      <c r="P38" s="226">
        <f>+'6.รายรับ'!L39/'8.คำนวณ'!K38</f>
        <v>1250.4830325112107</v>
      </c>
      <c r="Q38" s="226">
        <f>+'6.รายรับ'!M39/'8.คำนวณ'!H38</f>
        <v>2.6356512457368981</v>
      </c>
      <c r="R38" s="227">
        <f>+'6.รายรับ'!Q39/'8.คำนวณ'!H38</f>
        <v>9.209783655723621</v>
      </c>
      <c r="S38" s="227">
        <f>+'6.รายรับ'!V39/'8.คำนวณ'!I38</f>
        <v>290.48403363018178</v>
      </c>
      <c r="T38" s="241">
        <f>+'2.Hosp. Group'!L39</f>
        <v>21</v>
      </c>
      <c r="U38" s="63">
        <f>+DATA!L40</f>
        <v>24028</v>
      </c>
      <c r="V38" s="63">
        <f>+DATA!M40</f>
        <v>601.83799999999997</v>
      </c>
      <c r="W38" s="63">
        <f t="shared" si="1"/>
        <v>1746.0284761904761</v>
      </c>
      <c r="X38" s="228">
        <f>+('7.รายจ่าย'!G37+'7.รายจ่าย'!K37)/'8.คำนวณ'!W38</f>
        <v>11600.127807875715</v>
      </c>
      <c r="Y38" s="228">
        <f>+'7.รายจ่าย'!L37/'8.คำนวณ'!W38</f>
        <v>11.162475449726752</v>
      </c>
      <c r="Z38" s="228">
        <f>+'7.รายจ่าย'!M37/'8.คำนวณ'!W38</f>
        <v>1658.0074835412872</v>
      </c>
      <c r="AA38" s="228">
        <f>+'7.รายจ่าย'!O37/'8.คำนวณ'!W38</f>
        <v>1020.1440837243749</v>
      </c>
      <c r="AB38" s="228">
        <f>+'7.รายจ่าย'!P37/'8.คำนวณ'!W38</f>
        <v>566.03959412869449</v>
      </c>
      <c r="AC38" s="228">
        <f>+'7.รายจ่าย'!R37/'8.คำนวณ'!W38</f>
        <v>865.05524428527576</v>
      </c>
      <c r="AD38" s="228">
        <f>+'7.รายจ่าย'!S37/'8.คำนวณ'!W38</f>
        <v>671.32421720717036</v>
      </c>
      <c r="AE38" s="228">
        <f>+'7.รายจ่าย'!T37/'8.คำนวณ'!W38</f>
        <v>260.55416976508155</v>
      </c>
      <c r="AF38" s="228">
        <f>+'7.รายจ่าย'!U37/'8.คำนวณ'!W38</f>
        <v>412.1815421763427</v>
      </c>
      <c r="AG38" s="228">
        <f>+'7.รายจ่าย'!V37/'8.คำนวณ'!W38</f>
        <v>93.969435342760733</v>
      </c>
      <c r="AH38" s="228">
        <f>+'7.รายจ่าย'!Y37/'8.คำนวณ'!W38</f>
        <v>0</v>
      </c>
    </row>
    <row r="39" spans="1:34" s="63" customFormat="1">
      <c r="A39" s="65" t="s">
        <v>181</v>
      </c>
      <c r="B39" s="249">
        <v>40</v>
      </c>
      <c r="C39" s="208">
        <v>37</v>
      </c>
      <c r="D39" s="208">
        <v>4</v>
      </c>
      <c r="E39" s="191" t="s">
        <v>49</v>
      </c>
      <c r="F39" s="191" t="s">
        <v>225</v>
      </c>
      <c r="G39" s="242" t="s">
        <v>357</v>
      </c>
      <c r="H39" s="218">
        <f>+DATA!G41</f>
        <v>43353</v>
      </c>
      <c r="I39" s="219">
        <f>+DATA!H41</f>
        <v>36869</v>
      </c>
      <c r="J39" s="219">
        <f>+DATA!I41</f>
        <v>1495</v>
      </c>
      <c r="K39" s="219">
        <f>+DATA!J41</f>
        <v>4664</v>
      </c>
      <c r="L39" s="219">
        <f>+DATA!K41</f>
        <v>325</v>
      </c>
      <c r="M39" s="226">
        <f>+'6.รายรับ'!G40/I39</f>
        <v>527.70798285822775</v>
      </c>
      <c r="N39" s="226">
        <f>+('6.รายรับ'!H40+'6.รายรับ'!I40+'6.รายรับ'!J40)/I39</f>
        <v>78.915006373918459</v>
      </c>
      <c r="O39" s="226">
        <f>+'6.รายรับ'!K40/'8.คำนวณ'!J39</f>
        <v>138.5090568561873</v>
      </c>
      <c r="P39" s="226">
        <f>+'6.รายรับ'!L40/'8.คำนวณ'!K39</f>
        <v>564.67069468267584</v>
      </c>
      <c r="Q39" s="226">
        <f>+'6.รายรับ'!M40/'8.คำนวณ'!H39</f>
        <v>7.5602380458099789</v>
      </c>
      <c r="R39" s="227">
        <f>+'6.รายรับ'!Q40/'8.คำนวณ'!H39</f>
        <v>22.038636311212603</v>
      </c>
      <c r="S39" s="227">
        <f>+'6.รายรับ'!V40/'8.คำนวณ'!I39</f>
        <v>286.55338278770785</v>
      </c>
      <c r="T39" s="241">
        <f>+'2.Hosp. Group'!L40</f>
        <v>21</v>
      </c>
      <c r="U39" s="63">
        <f>+DATA!L41</f>
        <v>24843</v>
      </c>
      <c r="V39" s="63">
        <f>+DATA!M41</f>
        <v>581.072</v>
      </c>
      <c r="W39" s="63">
        <f t="shared" si="1"/>
        <v>1764.0720000000001</v>
      </c>
      <c r="X39" s="228">
        <f>+('7.รายจ่าย'!G38+'7.รายจ่าย'!K38)/'8.คำนวณ'!W39</f>
        <v>12267.066570978961</v>
      </c>
      <c r="Y39" s="228">
        <f>+'7.รายจ่าย'!L38/'8.คำนวณ'!W39</f>
        <v>65.751454589155088</v>
      </c>
      <c r="Z39" s="228">
        <f>+'7.รายจ่าย'!M38/'8.คำนวณ'!W39</f>
        <v>1909.6320104848326</v>
      </c>
      <c r="AA39" s="228">
        <f>+'7.รายจ่าย'!O38/'8.คำนวณ'!W39</f>
        <v>751.60860214322327</v>
      </c>
      <c r="AB39" s="228">
        <f>+'7.รายจ่าย'!P38/'8.คำนวณ'!W39</f>
        <v>875.45138747171313</v>
      </c>
      <c r="AC39" s="228">
        <f>+'7.รายจ่าย'!R38/'8.คำนวณ'!W39</f>
        <v>1120.4262297683995</v>
      </c>
      <c r="AD39" s="228">
        <f>+'7.รายจ่าย'!S38/'8.คำนวณ'!W39</f>
        <v>873.65902865642659</v>
      </c>
      <c r="AE39" s="228">
        <f>+'7.รายจ่าย'!T38/'8.คำนวณ'!W39</f>
        <v>246.32781428422422</v>
      </c>
      <c r="AF39" s="228">
        <f>+'7.รายจ่าย'!U38/'8.คำนวณ'!W39</f>
        <v>402.95888149690029</v>
      </c>
      <c r="AG39" s="228">
        <f>+'7.รายจ่าย'!V38/'8.คำนวณ'!W39</f>
        <v>26.177559646091542</v>
      </c>
      <c r="AH39" s="228">
        <f>+'7.รายจ่าย'!Y38/'8.คำนวณ'!W39</f>
        <v>65.063104000290238</v>
      </c>
    </row>
    <row r="40" spans="1:34" s="63" customFormat="1">
      <c r="A40" s="65" t="s">
        <v>205</v>
      </c>
      <c r="B40" s="249">
        <v>43</v>
      </c>
      <c r="C40" s="208">
        <v>38</v>
      </c>
      <c r="D40" s="208">
        <v>4</v>
      </c>
      <c r="E40" s="191" t="s">
        <v>49</v>
      </c>
      <c r="F40" s="191" t="s">
        <v>227</v>
      </c>
      <c r="G40" s="242" t="s">
        <v>360</v>
      </c>
      <c r="H40" s="218">
        <f>+DATA!G42</f>
        <v>33140</v>
      </c>
      <c r="I40" s="219">
        <f>+DATA!H42</f>
        <v>29933</v>
      </c>
      <c r="J40" s="219">
        <f>+DATA!I42</f>
        <v>836</v>
      </c>
      <c r="K40" s="219">
        <f>+DATA!J42</f>
        <v>2202</v>
      </c>
      <c r="L40" s="219">
        <f>+DATA!K42</f>
        <v>169</v>
      </c>
      <c r="M40" s="226">
        <f>+'6.รายรับ'!G41/I40</f>
        <v>598.91277987505407</v>
      </c>
      <c r="N40" s="226">
        <f>+('6.รายรับ'!H41+'6.รายรับ'!I41+'6.รายรับ'!J41)/I40</f>
        <v>73.30409514582567</v>
      </c>
      <c r="O40" s="226">
        <f>+'6.รายรับ'!K41/'8.คำนวณ'!J40</f>
        <v>463.6961722488038</v>
      </c>
      <c r="P40" s="226">
        <f>+'6.รายรับ'!L41/'8.คำนวณ'!K40</f>
        <v>1303.3155994550409</v>
      </c>
      <c r="Q40" s="226">
        <f>+'6.รายรับ'!M41/'8.คำนวณ'!H40</f>
        <v>12.566566083283041</v>
      </c>
      <c r="R40" s="227">
        <f>+'6.รายรับ'!Q41/'8.คำนวณ'!H40</f>
        <v>17.379480989740493</v>
      </c>
      <c r="S40" s="227">
        <f>+'6.รายรับ'!V41/'8.คำนวณ'!I40</f>
        <v>317.10496141382424</v>
      </c>
      <c r="T40" s="241">
        <f>+'2.Hosp. Group'!L41</f>
        <v>21</v>
      </c>
      <c r="U40" s="63">
        <f>+DATA!L42</f>
        <v>21753</v>
      </c>
      <c r="V40" s="63">
        <f>+DATA!M42</f>
        <v>840.47900000000004</v>
      </c>
      <c r="W40" s="63">
        <f t="shared" si="1"/>
        <v>1876.3361428571429</v>
      </c>
      <c r="X40" s="228">
        <f>+('7.รายจ่าย'!G39+'7.รายจ่าย'!K39)/'8.คำนวณ'!W40</f>
        <v>10161.235668022628</v>
      </c>
      <c r="Y40" s="228">
        <f>+'7.รายจ่าย'!L39/'8.คำนวณ'!W40</f>
        <v>27.384752031561813</v>
      </c>
      <c r="Z40" s="228">
        <f>+'7.รายจ่าย'!M39/'8.คำนวณ'!W40</f>
        <v>1500.2549360444325</v>
      </c>
      <c r="AA40" s="228">
        <f>+'7.รายจ่าย'!O39/'8.คำนวณ'!W40</f>
        <v>806.29910890928534</v>
      </c>
      <c r="AB40" s="228">
        <f>+'7.รายจ่าย'!P39/'8.คำนวณ'!W40</f>
        <v>1002.4322172550105</v>
      </c>
      <c r="AC40" s="228">
        <f>+'7.รายจ่าย'!R39/'8.คำนวณ'!W40</f>
        <v>766.90764364259132</v>
      </c>
      <c r="AD40" s="228">
        <f>+'7.รายจ่าย'!S39/'8.คำนวณ'!W40</f>
        <v>957.59819840383443</v>
      </c>
      <c r="AE40" s="228">
        <f>+'7.รายจ่าย'!T39/'8.คำนวณ'!W40</f>
        <v>730.73276620477611</v>
      </c>
      <c r="AF40" s="228">
        <f>+'7.รายจ่าย'!U39/'8.คำนวณ'!W40</f>
        <v>225.79014512553454</v>
      </c>
      <c r="AG40" s="228">
        <f>+'7.รายจ่าย'!V39/'8.คำนวณ'!W40</f>
        <v>21.149552627373421</v>
      </c>
      <c r="AH40" s="228">
        <f>+'7.รายจ่าย'!Y39/'8.คำนวณ'!W40</f>
        <v>21.31814182244074</v>
      </c>
    </row>
    <row r="41" spans="1:34" s="63" customFormat="1">
      <c r="A41" s="65" t="s">
        <v>221</v>
      </c>
      <c r="B41" s="249">
        <v>4</v>
      </c>
      <c r="C41" s="208">
        <v>39</v>
      </c>
      <c r="D41" s="208">
        <v>4</v>
      </c>
      <c r="E41" s="191" t="s">
        <v>51</v>
      </c>
      <c r="F41" s="191" t="s">
        <v>239</v>
      </c>
      <c r="G41" s="242" t="s">
        <v>373</v>
      </c>
      <c r="H41" s="218">
        <f>+DATA!G43</f>
        <v>30107</v>
      </c>
      <c r="I41" s="219">
        <f>+DATA!H43</f>
        <v>26584</v>
      </c>
      <c r="J41" s="219">
        <f>+DATA!I43</f>
        <v>961</v>
      </c>
      <c r="K41" s="219">
        <f>+DATA!J43</f>
        <v>2454</v>
      </c>
      <c r="L41" s="219">
        <f>+DATA!K43</f>
        <v>108</v>
      </c>
      <c r="M41" s="226">
        <f>+'6.รายรับ'!G42/I41</f>
        <v>543.58610517604575</v>
      </c>
      <c r="N41" s="226">
        <f>+('6.รายรับ'!H42+'6.รายรับ'!I42+'6.รายรับ'!J42)/I41</f>
        <v>157.28040550707192</v>
      </c>
      <c r="O41" s="226">
        <f>+'6.รายรับ'!K42/'8.คำนวณ'!J41</f>
        <v>183.67584807492193</v>
      </c>
      <c r="P41" s="226">
        <f>+'6.รายรับ'!L42/'8.คำนวณ'!K41</f>
        <v>1175.4979421352893</v>
      </c>
      <c r="Q41" s="226">
        <f>+'6.รายรับ'!M42/'8.คำนวณ'!H41</f>
        <v>1.0947288006111535</v>
      </c>
      <c r="R41" s="227">
        <f>+'6.รายรับ'!Q42/'8.คำนวณ'!H41</f>
        <v>63.460590560334808</v>
      </c>
      <c r="S41" s="227">
        <f>+'6.รายรับ'!V42/'8.คำนวณ'!I41</f>
        <v>419.15599984953354</v>
      </c>
      <c r="T41" s="241">
        <f>+'2.Hosp. Group'!L42</f>
        <v>21</v>
      </c>
      <c r="U41" s="63">
        <f>+DATA!L43</f>
        <v>29391</v>
      </c>
      <c r="V41" s="63">
        <f>+DATA!M43</f>
        <v>855.35900000000004</v>
      </c>
      <c r="W41" s="63">
        <f t="shared" si="1"/>
        <v>2254.9304285714288</v>
      </c>
      <c r="X41" s="228">
        <f>+('7.รายจ่าย'!G40+'7.รายจ่าย'!K40)/'8.คำนวณ'!W41</f>
        <v>8855.3466825362284</v>
      </c>
      <c r="Y41" s="228">
        <f>+'7.รายจ่าย'!L40/'8.คำนวณ'!W41</f>
        <v>16.394740845029553</v>
      </c>
      <c r="Z41" s="228">
        <f>+'7.รายจ่าย'!M40/'8.คำนวณ'!W41</f>
        <v>1352.0045236745661</v>
      </c>
      <c r="AA41" s="228">
        <f>+'7.รายจ่าย'!O40/'8.คำนวณ'!W41</f>
        <v>241.05034599420327</v>
      </c>
      <c r="AB41" s="228">
        <f>+'7.รายจ่าย'!P40/'8.คำนวณ'!W41</f>
        <v>1006.4166376244866</v>
      </c>
      <c r="AC41" s="228">
        <f>+'7.รายจ่าย'!R40/'8.คำนวณ'!W41</f>
        <v>597.66948147212395</v>
      </c>
      <c r="AD41" s="228">
        <f>+'7.รายจ่าย'!S40/'8.คำนวณ'!W41</f>
        <v>285.93660000786844</v>
      </c>
      <c r="AE41" s="228">
        <f>+'7.รายจ่าย'!T40/'8.คำนวณ'!W41</f>
        <v>139.18167763554058</v>
      </c>
      <c r="AF41" s="228">
        <f>+'7.รายจ่าย'!U40/'8.คำนวณ'!W41</f>
        <v>289.87964405363658</v>
      </c>
      <c r="AG41" s="228">
        <f>+'7.รายจ่าย'!V40/'8.คำนวณ'!W41</f>
        <v>60.824293407088312</v>
      </c>
      <c r="AH41" s="228">
        <f>+'7.รายจ่าย'!Y40/'8.คำนวณ'!W41</f>
        <v>416.03944321880562</v>
      </c>
    </row>
    <row r="42" spans="1:34" s="63" customFormat="1">
      <c r="A42" s="65" t="s">
        <v>243</v>
      </c>
      <c r="B42" s="249">
        <v>9</v>
      </c>
      <c r="C42" s="208">
        <v>40</v>
      </c>
      <c r="D42" s="208">
        <v>4</v>
      </c>
      <c r="E42" s="191" t="s">
        <v>51</v>
      </c>
      <c r="F42" s="191" t="s">
        <v>243</v>
      </c>
      <c r="G42" s="242" t="s">
        <v>378</v>
      </c>
      <c r="H42" s="218">
        <f>+DATA!G44</f>
        <v>40690</v>
      </c>
      <c r="I42" s="219">
        <f>+DATA!H44</f>
        <v>36813</v>
      </c>
      <c r="J42" s="219">
        <f>+DATA!I44</f>
        <v>658</v>
      </c>
      <c r="K42" s="219">
        <f>+DATA!J44</f>
        <v>3197</v>
      </c>
      <c r="L42" s="219">
        <f>+DATA!K44</f>
        <v>22</v>
      </c>
      <c r="M42" s="292">
        <f>+'6.รายรับ'!G43/I42</f>
        <v>516.12553174150435</v>
      </c>
      <c r="N42" s="226">
        <f>+('6.รายรับ'!H43+'6.รายรับ'!I43+'6.รายรับ'!J43)/I42</f>
        <v>72.37358297340613</v>
      </c>
      <c r="O42" s="226">
        <f>+'6.รายรับ'!K43/'8.คำนวณ'!J42</f>
        <v>235.63527355623103</v>
      </c>
      <c r="P42" s="226">
        <f>+'6.รายรับ'!L43/'8.คำนวณ'!K42</f>
        <v>606.74761025961845</v>
      </c>
      <c r="Q42" s="226">
        <f>+'6.รายรับ'!M43/'8.คำนวณ'!H42</f>
        <v>2.089407716883755</v>
      </c>
      <c r="R42" s="227">
        <f>+'6.รายรับ'!Q43/'8.คำนวณ'!H42</f>
        <v>18.648482428115017</v>
      </c>
      <c r="S42" s="227">
        <f>+'6.รายรับ'!V43/'8.คำนวณ'!I42</f>
        <v>286.89272648249261</v>
      </c>
      <c r="T42" s="241">
        <f>+'2.Hosp. Group'!L43</f>
        <v>21</v>
      </c>
      <c r="U42" s="63">
        <f>+DATA!L44</f>
        <v>32174</v>
      </c>
      <c r="V42" s="63">
        <f>+DATA!M44</f>
        <v>799.50599999999997</v>
      </c>
      <c r="W42" s="63">
        <f t="shared" si="1"/>
        <v>2331.6012380952379</v>
      </c>
      <c r="X42" s="228">
        <f>+('7.รายจ่าย'!G41+'7.รายจ่าย'!K41)/'8.คำนวณ'!W42</f>
        <v>8755.9339077542991</v>
      </c>
      <c r="Y42" s="228">
        <f>+'7.รายจ่าย'!L41/'8.คำนวณ'!W42</f>
        <v>20.801155535335557</v>
      </c>
      <c r="Z42" s="228">
        <f>+'7.รายจ่าย'!M41/'8.คำนวณ'!W42</f>
        <v>1588.320974226868</v>
      </c>
      <c r="AA42" s="228">
        <f>+'7.รายจ่าย'!O41/'8.คำนวณ'!W42</f>
        <v>295.9544534140507</v>
      </c>
      <c r="AB42" s="228">
        <f>+'7.รายจ่าย'!P41/'8.คำนวณ'!W42</f>
        <v>1076.4971123666373</v>
      </c>
      <c r="AC42" s="228">
        <f>+'7.รายจ่าย'!R41/'8.คำนวณ'!W42</f>
        <v>642.10256691365146</v>
      </c>
      <c r="AD42" s="228">
        <f>+'7.รายจ่าย'!S41/'8.คำนวณ'!W42</f>
        <v>1000.0972773135715</v>
      </c>
      <c r="AE42" s="228">
        <f>+'7.รายจ่าย'!T41/'8.คำนวณ'!W42</f>
        <v>308.80065949364126</v>
      </c>
      <c r="AF42" s="228">
        <f>+'7.รายจ่าย'!U41/'8.คำนวณ'!W42</f>
        <v>201.38998141191587</v>
      </c>
      <c r="AG42" s="228">
        <f>+'7.รายจ่าย'!V41/'8.คำนวณ'!W42</f>
        <v>88.733067481562756</v>
      </c>
      <c r="AH42" s="228">
        <f>+'7.รายจ่าย'!Y41/'8.คำนวณ'!W42</f>
        <v>355.0907361313478</v>
      </c>
    </row>
    <row r="43" spans="1:34" s="63" customFormat="1">
      <c r="A43" s="65" t="s">
        <v>211</v>
      </c>
      <c r="B43" s="249">
        <v>33</v>
      </c>
      <c r="C43" s="208">
        <v>41</v>
      </c>
      <c r="D43" s="208">
        <v>4</v>
      </c>
      <c r="E43" s="191" t="s">
        <v>53</v>
      </c>
      <c r="F43" s="191" t="s">
        <v>211</v>
      </c>
      <c r="G43" s="242" t="s">
        <v>341</v>
      </c>
      <c r="H43" s="218">
        <f>+DATA!G45</f>
        <v>33278</v>
      </c>
      <c r="I43" s="219">
        <f>+DATA!H45</f>
        <v>30416</v>
      </c>
      <c r="J43" s="219">
        <f>+DATA!I45</f>
        <v>1068</v>
      </c>
      <c r="K43" s="219">
        <f>+DATA!J45</f>
        <v>1740</v>
      </c>
      <c r="L43" s="219">
        <f>+DATA!K45</f>
        <v>54</v>
      </c>
      <c r="M43" s="226">
        <f>+'6.รายรับ'!G44/I43</f>
        <v>470.60200289321409</v>
      </c>
      <c r="N43" s="226">
        <f>+('6.รายรับ'!H44+'6.รายรับ'!I44+'6.รายรับ'!J44)/I43</f>
        <v>58.523328840084169</v>
      </c>
      <c r="O43" s="226">
        <f>+'6.รายรับ'!K44/'8.คำนวณ'!J43</f>
        <v>433.43856741573035</v>
      </c>
      <c r="P43" s="226">
        <f>+'6.รายรับ'!L44/'8.คำนวณ'!K43</f>
        <v>892.53185057471262</v>
      </c>
      <c r="Q43" s="226">
        <f>+'6.รายรับ'!M44/'8.คำนวณ'!H43</f>
        <v>2.0223270629244547</v>
      </c>
      <c r="R43" s="227">
        <f>+'6.รายรับ'!Q44/'8.คำนวณ'!H43</f>
        <v>17.402307830999458</v>
      </c>
      <c r="S43" s="227">
        <f>+'6.รายรับ'!V44/'8.คำนวณ'!I43</f>
        <v>270.31394759337189</v>
      </c>
      <c r="T43" s="241">
        <f>+'2.Hosp. Group'!L44</f>
        <v>21</v>
      </c>
      <c r="U43" s="63">
        <f>+DATA!L45</f>
        <v>22677</v>
      </c>
      <c r="V43" s="63">
        <f>+DATA!M45</f>
        <v>538.46400000000006</v>
      </c>
      <c r="W43" s="63">
        <f t="shared" si="1"/>
        <v>1618.3211428571431</v>
      </c>
      <c r="X43" s="228">
        <f>+('7.รายจ่าย'!G42+'7.รายจ่าย'!K42)/'8.คำนวณ'!W43</f>
        <v>10241.647384485226</v>
      </c>
      <c r="Y43" s="228">
        <f>+'7.รายจ่าย'!L42/'8.คำนวณ'!W43</f>
        <v>30.212174027263522</v>
      </c>
      <c r="Z43" s="228">
        <f>+'7.รายจ่าย'!M42/'8.คำนวณ'!W43</f>
        <v>1130.6781957810244</v>
      </c>
      <c r="AA43" s="228">
        <f>+'7.รายจ่าย'!O42/'8.คำนวณ'!W43</f>
        <v>449.35451360175011</v>
      </c>
      <c r="AB43" s="228">
        <f>+'7.รายจ่าย'!P42/'8.คำนวณ'!W43</f>
        <v>850.26881473640049</v>
      </c>
      <c r="AC43" s="228">
        <f>+'7.รายจ่าย'!R42/'8.คำนวณ'!W43</f>
        <v>436.00159530405756</v>
      </c>
      <c r="AD43" s="228">
        <f>+'7.รายจ่าย'!S42/'8.คำนวณ'!W43</f>
        <v>282.78935365821792</v>
      </c>
      <c r="AE43" s="228">
        <f>+'7.รายจ่าย'!T42/'8.คำนวณ'!W43</f>
        <v>243.60022838483053</v>
      </c>
      <c r="AF43" s="228">
        <f>+'7.รายจ่าย'!U42/'8.คำนวณ'!W43</f>
        <v>385.85414443610341</v>
      </c>
      <c r="AG43" s="228">
        <f>+'7.รายจ่าย'!V42/'8.คำนวณ'!W43</f>
        <v>11.131906716731482</v>
      </c>
      <c r="AH43" s="228">
        <f>+'7.รายจ่าย'!Y42/'8.คำนวณ'!W43</f>
        <v>274.49681539457816</v>
      </c>
    </row>
    <row r="44" spans="1:34" s="63" customFormat="1">
      <c r="A44" s="65" t="s">
        <v>227</v>
      </c>
      <c r="B44" s="249">
        <v>67</v>
      </c>
      <c r="C44" s="208">
        <v>42</v>
      </c>
      <c r="D44" s="208">
        <v>4</v>
      </c>
      <c r="E44" s="191" t="s">
        <v>88</v>
      </c>
      <c r="F44" s="191" t="s">
        <v>181</v>
      </c>
      <c r="G44" s="242" t="s">
        <v>1400</v>
      </c>
      <c r="H44" s="218">
        <f>+DATA!G46</f>
        <v>31374</v>
      </c>
      <c r="I44" s="219">
        <f>+DATA!H46</f>
        <v>28321</v>
      </c>
      <c r="J44" s="219">
        <f>+DATA!I46</f>
        <v>872</v>
      </c>
      <c r="K44" s="219">
        <f>+DATA!J46</f>
        <v>2088</v>
      </c>
      <c r="L44" s="219">
        <f>+DATA!K46</f>
        <v>93</v>
      </c>
      <c r="M44" s="226">
        <f>+'6.รายรับ'!G45/I44</f>
        <v>621.37606087355675</v>
      </c>
      <c r="N44" s="226">
        <f>+('6.รายรับ'!H45+'6.รายรับ'!I45+'6.รายรับ'!J45)/I44</f>
        <v>100.2665001235832</v>
      </c>
      <c r="O44" s="226">
        <f>+'6.รายรับ'!K45/'8.คำนวณ'!J44</f>
        <v>258.59524082568805</v>
      </c>
      <c r="P44" s="226">
        <f>+'6.รายรับ'!L45/'8.คำนวณ'!K44</f>
        <v>922.58275383141768</v>
      </c>
      <c r="Q44" s="226">
        <f>+'6.รายรับ'!M45/'8.คำนวณ'!H44</f>
        <v>1.8820042073054122</v>
      </c>
      <c r="R44" s="227">
        <f>+'6.รายรับ'!Q45/'8.คำนวณ'!H44</f>
        <v>25.860193153566644</v>
      </c>
      <c r="S44" s="227">
        <f>+'6.รายรับ'!V45/'8.คำนวณ'!I44</f>
        <v>297.51700293068745</v>
      </c>
      <c r="T44" s="241">
        <f>+'2.Hosp. Group'!L45</f>
        <v>21</v>
      </c>
      <c r="U44" s="63">
        <f>+DATA!L46</f>
        <v>18850</v>
      </c>
      <c r="V44" s="63">
        <f>+DATA!M46</f>
        <v>706.29200000000003</v>
      </c>
      <c r="W44" s="63">
        <f t="shared" si="1"/>
        <v>1603.9110476190476</v>
      </c>
      <c r="X44" s="228">
        <f>+('7.รายจ่าย'!G43+'7.รายจ่าย'!K43)/'8.คำนวณ'!W44</f>
        <v>11117.62807948143</v>
      </c>
      <c r="Y44" s="228">
        <f>+'7.รายจ่าย'!L43/'8.คำนวณ'!W44</f>
        <v>126.37359802520815</v>
      </c>
      <c r="Z44" s="228">
        <f>+'7.รายจ่าย'!M43/'8.คำนวณ'!W44</f>
        <v>1758.1019060788669</v>
      </c>
      <c r="AA44" s="228">
        <f>+'7.รายจ่าย'!O43/'8.คำนวณ'!W44</f>
        <v>785.43515357044498</v>
      </c>
      <c r="AB44" s="228">
        <f>+'7.รายจ่าย'!P43/'8.คำนวณ'!W44</f>
        <v>1531.0724267691844</v>
      </c>
      <c r="AC44" s="228">
        <f>+'7.รายจ่าย'!R43/'8.คำนวณ'!W44</f>
        <v>779.33746503932707</v>
      </c>
      <c r="AD44" s="228">
        <f>+'7.รายจ่าย'!S43/'8.คำนวณ'!W44</f>
        <v>815.5707898775529</v>
      </c>
      <c r="AE44" s="228">
        <f>+'7.รายจ่าย'!T43/'8.คำนวณ'!W44</f>
        <v>205.60460662050727</v>
      </c>
      <c r="AF44" s="228">
        <f>+'7.รายจ่าย'!U43/'8.คำนวณ'!W44</f>
        <v>395.18478343354275</v>
      </c>
      <c r="AG44" s="228">
        <f>+'7.รายจ่าย'!V43/'8.คำนวณ'!W44</f>
        <v>81.846184796140577</v>
      </c>
      <c r="AH44" s="228">
        <f>+'7.รายจ่าย'!Y43/'8.คำนวณ'!W44</f>
        <v>299.54716049447228</v>
      </c>
    </row>
    <row r="45" spans="1:34" s="63" customFormat="1">
      <c r="A45" s="65" t="s">
        <v>231</v>
      </c>
      <c r="B45" s="249">
        <v>77</v>
      </c>
      <c r="C45" s="208">
        <v>43</v>
      </c>
      <c r="D45" s="208">
        <v>5</v>
      </c>
      <c r="E45" s="191" t="s">
        <v>45</v>
      </c>
      <c r="F45" s="191" t="s">
        <v>190</v>
      </c>
      <c r="G45" s="242" t="s">
        <v>317</v>
      </c>
      <c r="H45" s="218">
        <f>+DATA!G47</f>
        <v>41300</v>
      </c>
      <c r="I45" s="219">
        <f>+DATA!H47</f>
        <v>35092</v>
      </c>
      <c r="J45" s="219">
        <f>+DATA!I47</f>
        <v>1674</v>
      </c>
      <c r="K45" s="219">
        <f>+DATA!J47</f>
        <v>4497</v>
      </c>
      <c r="L45" s="219">
        <f>+DATA!K47</f>
        <v>37</v>
      </c>
      <c r="M45" s="226">
        <f>+'6.รายรับ'!G46/I45</f>
        <v>369.29282884988032</v>
      </c>
      <c r="N45" s="226">
        <f>+('6.รายรับ'!H46+'6.รายรับ'!I46+'6.รายรับ'!J46)/I45</f>
        <v>67.66165336828908</v>
      </c>
      <c r="O45" s="226">
        <f>+'6.รายรับ'!K46/'8.คำนวณ'!J45</f>
        <v>144.11200716845877</v>
      </c>
      <c r="P45" s="226">
        <f>+'6.รายรับ'!L46/'8.คำนวณ'!K45</f>
        <v>665.29217478318878</v>
      </c>
      <c r="Q45" s="226">
        <f>+'6.รายรับ'!M46/'8.คำนวณ'!H45</f>
        <v>5.4090314769975789</v>
      </c>
      <c r="R45" s="227">
        <f>+'6.รายรับ'!Q46/'8.คำนวณ'!H45</f>
        <v>9.4735230024213077</v>
      </c>
      <c r="S45" s="227">
        <f>+'6.รายรับ'!V46/'8.คำนวณ'!I45</f>
        <v>307.13097002165733</v>
      </c>
      <c r="T45" s="241">
        <f>+'2.Hosp. Group'!L46</f>
        <v>21</v>
      </c>
      <c r="U45" s="63">
        <f>+DATA!L47</f>
        <v>25076</v>
      </c>
      <c r="V45" s="63">
        <f>+DATA!M47</f>
        <v>865.85599999999999</v>
      </c>
      <c r="W45" s="63">
        <f t="shared" si="1"/>
        <v>2059.9512380952383</v>
      </c>
      <c r="X45" s="228">
        <f>+('7.รายจ่าย'!G44+'7.รายจ่าย'!K44)/'8.คำนวณ'!W45</f>
        <v>9439.7987730916229</v>
      </c>
      <c r="Y45" s="228">
        <f>+'7.รายจ่าย'!L44/'8.คำนวณ'!W45</f>
        <v>26.855820165507382</v>
      </c>
      <c r="Z45" s="228">
        <f>+'7.รายจ่าย'!M44/'8.คำนวณ'!W45</f>
        <v>1306.6431817526147</v>
      </c>
      <c r="AA45" s="228">
        <f>+'7.รายจ่าย'!O44/'8.คำนวณ'!W45</f>
        <v>716.31369845647737</v>
      </c>
      <c r="AB45" s="228">
        <f>+'7.รายจ่าย'!P44/'8.คำนวณ'!W45</f>
        <v>715.93336421093272</v>
      </c>
      <c r="AC45" s="228">
        <f>+'7.รายจ่าย'!R44/'8.คำนวณ'!W45</f>
        <v>356.60562561628825</v>
      </c>
      <c r="AD45" s="228">
        <f>+'7.รายจ่าย'!S44/'8.คำนวณ'!W45</f>
        <v>152.51279942456333</v>
      </c>
      <c r="AE45" s="228">
        <f>+'7.รายจ่าย'!T44/'8.คำนวณ'!W45</f>
        <v>224.47618732352794</v>
      </c>
      <c r="AF45" s="228">
        <f>+'7.รายจ่าย'!U44/'8.คำนวณ'!W45</f>
        <v>265.05715761741561</v>
      </c>
      <c r="AG45" s="228">
        <f>+'7.รายจ่าย'!V44/'8.คำนวณ'!W45</f>
        <v>13.18212271136515</v>
      </c>
      <c r="AH45" s="228">
        <f>+'7.รายจ่าย'!Y44/'8.คำนวณ'!W45</f>
        <v>869.02485209081226</v>
      </c>
    </row>
    <row r="46" spans="1:34" s="63" customFormat="1">
      <c r="A46" s="65" t="s">
        <v>190</v>
      </c>
      <c r="B46" s="249">
        <v>17</v>
      </c>
      <c r="C46" s="208">
        <v>44</v>
      </c>
      <c r="D46" s="208">
        <v>5</v>
      </c>
      <c r="E46" s="191" t="s">
        <v>55</v>
      </c>
      <c r="F46" s="191" t="s">
        <v>173</v>
      </c>
      <c r="G46" s="242" t="s">
        <v>298</v>
      </c>
      <c r="H46" s="218">
        <f>+DATA!G48</f>
        <v>34372</v>
      </c>
      <c r="I46" s="219">
        <f>+DATA!H48</f>
        <v>30021</v>
      </c>
      <c r="J46" s="219">
        <f>+DATA!I48</f>
        <v>814</v>
      </c>
      <c r="K46" s="219">
        <f>+DATA!J48</f>
        <v>1929</v>
      </c>
      <c r="L46" s="219">
        <f>+DATA!K48</f>
        <v>1608</v>
      </c>
      <c r="M46" s="226">
        <f>+'6.รายรับ'!G47/I46</f>
        <v>419.87267512741073</v>
      </c>
      <c r="N46" s="226">
        <f>+('6.รายรับ'!H47+'6.รายรับ'!I47+'6.รายรับ'!J47)/I46</f>
        <v>149.40136138036706</v>
      </c>
      <c r="O46" s="226">
        <f>+'6.รายรับ'!K47/'8.คำนวณ'!J46</f>
        <v>771.56094594594606</v>
      </c>
      <c r="P46" s="226">
        <f>+'6.รายรับ'!L47/'8.คำนวณ'!K46</f>
        <v>1244.2877553136343</v>
      </c>
      <c r="Q46" s="226">
        <f>+'6.รายรับ'!M47/'8.คำนวณ'!H46</f>
        <v>9.7809990690096598</v>
      </c>
      <c r="R46" s="227">
        <f>+'6.รายรับ'!Q47/'8.คำนวณ'!H46</f>
        <v>25.167516874199929</v>
      </c>
      <c r="S46" s="227">
        <f>+'6.รายรับ'!V47/'8.คำนวณ'!I46</f>
        <v>352.94094134106126</v>
      </c>
      <c r="T46" s="241">
        <f>+'2.Hosp. Group'!L47</f>
        <v>21</v>
      </c>
      <c r="U46" s="63">
        <f>+DATA!L48</f>
        <v>26594</v>
      </c>
      <c r="V46" s="63">
        <f>+DATA!M48</f>
        <v>728.82500000000005</v>
      </c>
      <c r="W46" s="63">
        <f t="shared" si="1"/>
        <v>1995.2059523809523</v>
      </c>
      <c r="X46" s="228">
        <f>+('7.รายจ่าย'!G45+'7.รายจ่าย'!K45)/'8.คำนวณ'!W46</f>
        <v>9508.5152073452264</v>
      </c>
      <c r="Y46" s="228">
        <f>+'7.รายจ่าย'!L45/'8.คำนวณ'!W46</f>
        <v>27.791612156043087</v>
      </c>
      <c r="Z46" s="228">
        <f>+'7.รายจ่าย'!M45/'8.คำนวณ'!W46</f>
        <v>1346.9700091827256</v>
      </c>
      <c r="AA46" s="228">
        <f>+'7.รายจ่าย'!O45/'8.คำนวณ'!W46</f>
        <v>466.74893330620483</v>
      </c>
      <c r="AB46" s="228">
        <f>+'7.รายจ่าย'!P45/'8.คำนวณ'!W46</f>
        <v>868.76087049135049</v>
      </c>
      <c r="AC46" s="228">
        <f>+'7.รายจ่าย'!R45/'8.คำนวณ'!W46</f>
        <v>949.36780723794482</v>
      </c>
      <c r="AD46" s="228">
        <f>+'7.รายจ่าย'!S45/'8.คำนวณ'!W46</f>
        <v>866.2918722437654</v>
      </c>
      <c r="AE46" s="228">
        <f>+'7.รายจ่าย'!T45/'8.คำนวณ'!W46</f>
        <v>394.36117813353798</v>
      </c>
      <c r="AF46" s="228">
        <f>+'7.รายจ่าย'!U45/'8.คำนวณ'!W46</f>
        <v>355.8842079198173</v>
      </c>
      <c r="AG46" s="228">
        <f>+'7.รายจ่าย'!V45/'8.คำนวณ'!W46</f>
        <v>22.87174912722341</v>
      </c>
      <c r="AH46" s="228">
        <f>+'7.รายจ่าย'!Y45/'8.คำนวณ'!W46</f>
        <v>115.56200487716688</v>
      </c>
    </row>
    <row r="47" spans="1:34" s="63" customFormat="1">
      <c r="A47" s="65" t="s">
        <v>173</v>
      </c>
      <c r="B47" s="249">
        <v>18</v>
      </c>
      <c r="C47" s="208">
        <v>45</v>
      </c>
      <c r="D47" s="208">
        <v>5</v>
      </c>
      <c r="E47" s="191" t="s">
        <v>55</v>
      </c>
      <c r="F47" s="191" t="s">
        <v>174</v>
      </c>
      <c r="G47" s="242" t="s">
        <v>299</v>
      </c>
      <c r="H47" s="218">
        <f>+DATA!G49</f>
        <v>33698</v>
      </c>
      <c r="I47" s="219">
        <f>+DATA!H49</f>
        <v>30726</v>
      </c>
      <c r="J47" s="219">
        <f>+DATA!I49</f>
        <v>718</v>
      </c>
      <c r="K47" s="219">
        <f>+DATA!J49</f>
        <v>2254</v>
      </c>
      <c r="L47" s="219">
        <f>+DATA!K49</f>
        <v>0</v>
      </c>
      <c r="M47" s="226">
        <f>+'6.รายรับ'!G48/I47</f>
        <v>540.05814131354555</v>
      </c>
      <c r="N47" s="226">
        <f>+('6.รายรับ'!H48+'6.รายรับ'!I48+'6.รายรับ'!J48)/I47</f>
        <v>186.7645127904706</v>
      </c>
      <c r="O47" s="226">
        <f>+'6.รายรับ'!K48/'8.คำนวณ'!J47</f>
        <v>773.36454038997215</v>
      </c>
      <c r="P47" s="226">
        <f>+'6.รายรับ'!L48/'8.คำนวณ'!K47</f>
        <v>1311.8066282165041</v>
      </c>
      <c r="Q47" s="226">
        <f>+'6.รายรับ'!M48/'8.คำนวณ'!H47</f>
        <v>6.788444714819871</v>
      </c>
      <c r="R47" s="227">
        <f>+'6.รายรับ'!Q48/'8.คำนวณ'!H47</f>
        <v>54.039790492017325</v>
      </c>
      <c r="S47" s="227">
        <f>+'6.รายรับ'!V48/'8.คำนวณ'!I47</f>
        <v>315.38861778298508</v>
      </c>
      <c r="T47" s="241">
        <f>+'2.Hosp. Group'!L48</f>
        <v>21</v>
      </c>
      <c r="U47" s="63">
        <f>+DATA!L49</f>
        <v>21579</v>
      </c>
      <c r="V47" s="63">
        <f>+DATA!M49</f>
        <v>742.38800000000003</v>
      </c>
      <c r="W47" s="63">
        <f t="shared" si="1"/>
        <v>1769.9594285714288</v>
      </c>
      <c r="X47" s="228">
        <f>+('7.รายจ่าย'!G46+'7.รายจ่าย'!K46)/'8.คำนวณ'!W47</f>
        <v>10959.99075281467</v>
      </c>
      <c r="Y47" s="228">
        <f>+'7.รายจ่าย'!L46/'8.คำนวณ'!W47</f>
        <v>33.736366515584372</v>
      </c>
      <c r="Z47" s="228">
        <f>+'7.รายจ่าย'!M46/'8.คำนวณ'!W47</f>
        <v>2158.1154112007084</v>
      </c>
      <c r="AA47" s="228">
        <f>+'7.รายจ่าย'!O46/'8.คำนวณ'!W47</f>
        <v>713.08762767443568</v>
      </c>
      <c r="AB47" s="228">
        <f>+'7.รายจ่าย'!P46/'8.คำนวณ'!W47</f>
        <v>586.48790658316943</v>
      </c>
      <c r="AC47" s="228">
        <f>+'7.รายจ่าย'!R46/'8.คำนวณ'!W47</f>
        <v>716.74007297665253</v>
      </c>
      <c r="AD47" s="228">
        <f>+'7.รายจ่าย'!S46/'8.คำนวณ'!W47</f>
        <v>785.73127019214974</v>
      </c>
      <c r="AE47" s="228">
        <f>+'7.รายจ่าย'!T46/'8.คำนวณ'!W47</f>
        <v>538.29764943764644</v>
      </c>
      <c r="AF47" s="228">
        <f>+'7.รายจ่าย'!U46/'8.คำนวณ'!W47</f>
        <v>238.93191175649218</v>
      </c>
      <c r="AG47" s="228">
        <f>+'7.รายจ่าย'!V46/'8.คำนวณ'!W47</f>
        <v>128.1834466585029</v>
      </c>
      <c r="AH47" s="228">
        <f>+'7.รายจ่าย'!Y46/'8.คำนวณ'!W47</f>
        <v>245.7087620087498</v>
      </c>
    </row>
    <row r="48" spans="1:34" s="63" customFormat="1">
      <c r="A48" s="65" t="s">
        <v>240</v>
      </c>
      <c r="B48" s="249">
        <v>48</v>
      </c>
      <c r="C48" s="208">
        <v>46</v>
      </c>
      <c r="D48" s="208">
        <v>5</v>
      </c>
      <c r="E48" s="191" t="s">
        <v>49</v>
      </c>
      <c r="F48" s="191" t="s">
        <v>231</v>
      </c>
      <c r="G48" s="242" t="s">
        <v>365</v>
      </c>
      <c r="H48" s="218">
        <f>+DATA!G50</f>
        <v>29150</v>
      </c>
      <c r="I48" s="219">
        <f>+DATA!H50</f>
        <v>24394</v>
      </c>
      <c r="J48" s="219">
        <f>+DATA!I50</f>
        <v>1615</v>
      </c>
      <c r="K48" s="219">
        <f>+DATA!J50</f>
        <v>3041</v>
      </c>
      <c r="L48" s="219">
        <f>+DATA!K50</f>
        <v>100</v>
      </c>
      <c r="M48" s="226">
        <f>+'6.รายรับ'!G49/I48</f>
        <v>458.78074608510286</v>
      </c>
      <c r="N48" s="226">
        <f>+('6.รายรับ'!H49+'6.รายรับ'!I49+'6.รายรับ'!J49)/I48</f>
        <v>340.92390095925225</v>
      </c>
      <c r="O48" s="226">
        <f>+'6.รายรับ'!K49/'8.คำนวณ'!J48</f>
        <v>462.87908978328181</v>
      </c>
      <c r="P48" s="226">
        <f>+'6.รายรับ'!L49/'8.คำนวณ'!K48</f>
        <v>1740.3994639921079</v>
      </c>
      <c r="Q48" s="226">
        <f>+'6.รายรับ'!M49/'8.คำนวณ'!H48</f>
        <v>4.3809948542024015</v>
      </c>
      <c r="R48" s="227">
        <f>+'6.รายรับ'!Q49/'8.คำนวณ'!H48</f>
        <v>22.447358490566039</v>
      </c>
      <c r="S48" s="227">
        <f>+'6.รายรับ'!V49/'8.คำนวณ'!I48</f>
        <v>487.18291916044933</v>
      </c>
      <c r="T48" s="241">
        <f>+'2.Hosp. Group'!L49</f>
        <v>21</v>
      </c>
      <c r="U48" s="63">
        <f>+DATA!L50</f>
        <v>30207</v>
      </c>
      <c r="V48" s="63">
        <f>+DATA!M50</f>
        <v>772.78399999999999</v>
      </c>
      <c r="W48" s="63">
        <f t="shared" si="1"/>
        <v>2211.2125714285712</v>
      </c>
      <c r="X48" s="228">
        <f>+('7.รายจ่าย'!G47+'7.รายจ่าย'!K47)/'8.คำนวณ'!W48</f>
        <v>9945.0486959708232</v>
      </c>
      <c r="Y48" s="228">
        <f>+'7.รายจ่าย'!L47/'8.คำนวณ'!W48</f>
        <v>43.611365657937654</v>
      </c>
      <c r="Z48" s="228">
        <f>+'7.รายจ่าย'!M47/'8.คำนวณ'!W48</f>
        <v>1699.3417948833246</v>
      </c>
      <c r="AA48" s="228">
        <f>+'7.รายจ่าย'!O47/'8.คำนวณ'!W48</f>
        <v>452.39999669218338</v>
      </c>
      <c r="AB48" s="228">
        <f>+'7.รายจ่าย'!P47/'8.คำนวณ'!W48</f>
        <v>901.6357114467512</v>
      </c>
      <c r="AC48" s="228">
        <f>+'7.รายจ่าย'!R47/'8.คำนวณ'!W48</f>
        <v>802.31282732525301</v>
      </c>
      <c r="AD48" s="228">
        <f>+'7.รายจ่าย'!S47/'8.คำนวณ'!W48</f>
        <v>2501.6877352619977</v>
      </c>
      <c r="AE48" s="228">
        <f>+'7.รายจ่าย'!T47/'8.คำนวณ'!W48</f>
        <v>39.092351914476403</v>
      </c>
      <c r="AF48" s="228">
        <f>+'7.รายจ่าย'!U47/'8.คำนวณ'!W48</f>
        <v>305.82002324774879</v>
      </c>
      <c r="AG48" s="228">
        <f>+'7.รายจ่าย'!V47/'8.คำนวณ'!W48</f>
        <v>127.75419860131042</v>
      </c>
      <c r="AH48" s="228">
        <f>+'7.รายจ่าย'!Y47/'8.คำนวณ'!W48</f>
        <v>3.3918041607164735</v>
      </c>
    </row>
    <row r="49" spans="1:97" s="63" customFormat="1">
      <c r="A49" s="65" t="s">
        <v>174</v>
      </c>
      <c r="B49" s="249">
        <v>6</v>
      </c>
      <c r="C49" s="208">
        <v>47</v>
      </c>
      <c r="D49" s="208">
        <v>5</v>
      </c>
      <c r="E49" s="191" t="s">
        <v>51</v>
      </c>
      <c r="F49" s="191" t="s">
        <v>240</v>
      </c>
      <c r="G49" s="242" t="s">
        <v>375</v>
      </c>
      <c r="H49" s="218">
        <f>+DATA!G51</f>
        <v>37683</v>
      </c>
      <c r="I49" s="219">
        <f>+DATA!H51</f>
        <v>31882</v>
      </c>
      <c r="J49" s="219">
        <f>+DATA!I51</f>
        <v>1314</v>
      </c>
      <c r="K49" s="219">
        <f>+DATA!J51</f>
        <v>4290</v>
      </c>
      <c r="L49" s="219">
        <f>+DATA!K51</f>
        <v>197</v>
      </c>
      <c r="M49" s="226">
        <f>+'6.รายรับ'!G50/I49</f>
        <v>338.1658559688853</v>
      </c>
      <c r="N49" s="226">
        <f>+('6.รายรับ'!H50+'6.รายรับ'!I50+'6.รายรับ'!J50)/I49</f>
        <v>171.42989461137947</v>
      </c>
      <c r="O49" s="226">
        <f>+'6.รายรับ'!K50/'8.คำนวณ'!J49</f>
        <v>523.18819634703198</v>
      </c>
      <c r="P49" s="226">
        <f>+'6.รายรับ'!L50/'8.คำนวณ'!K49</f>
        <v>1692.116755244755</v>
      </c>
      <c r="Q49" s="226">
        <f>+'6.รายรับ'!M50/'8.คำนวณ'!H49</f>
        <v>3.3903019929411142</v>
      </c>
      <c r="R49" s="227">
        <f>+'6.รายรับ'!Q50/'8.คำนวณ'!H49</f>
        <v>16.39057399888544</v>
      </c>
      <c r="S49" s="227">
        <f>+'6.รายรับ'!V50/'8.คำนวณ'!I49</f>
        <v>387.82838247286873</v>
      </c>
      <c r="T49" s="241">
        <f>+'2.Hosp. Group'!L50</f>
        <v>21</v>
      </c>
      <c r="U49" s="63">
        <f>+DATA!L51</f>
        <v>38414</v>
      </c>
      <c r="V49" s="63">
        <f>+DATA!M51</f>
        <v>824.61900000000003</v>
      </c>
      <c r="W49" s="63">
        <f t="shared" si="1"/>
        <v>2653.8570952380951</v>
      </c>
      <c r="X49" s="228">
        <f>+('7.รายจ่าย'!G48+'7.รายจ่าย'!K48)/'8.คำนวณ'!W49</f>
        <v>8320.0120871689378</v>
      </c>
      <c r="Y49" s="228">
        <f>+'7.รายจ่าย'!L48/'8.คำนวณ'!W49</f>
        <v>39.88588541181543</v>
      </c>
      <c r="Z49" s="228">
        <f>+'7.รายจ่าย'!M48/'8.คำนวณ'!W49</f>
        <v>1280.9694749954151</v>
      </c>
      <c r="AA49" s="228">
        <f>+'7.รายจ่าย'!O48/'8.คำนวณ'!W49</f>
        <v>869.94756203813984</v>
      </c>
      <c r="AB49" s="228">
        <f>+'7.รายจ่าย'!P48/'8.คำนวณ'!W49</f>
        <v>825.34229289519828</v>
      </c>
      <c r="AC49" s="228">
        <f>+'7.รายจ่าย'!R48/'8.คำนวณ'!W49</f>
        <v>247.51388127817339</v>
      </c>
      <c r="AD49" s="228">
        <f>+'7.รายจ่าย'!S48/'8.คำนวณ'!W49</f>
        <v>269.6793852555918</v>
      </c>
      <c r="AE49" s="228">
        <f>+'7.รายจ่าย'!T48/'8.คำนวณ'!W49</f>
        <v>156.78349853373345</v>
      </c>
      <c r="AF49" s="228">
        <f>+'7.รายจ่าย'!U48/'8.คำนวณ'!W49</f>
        <v>277.12642904535051</v>
      </c>
      <c r="AG49" s="228">
        <f>+'7.รายจ่าย'!V48/'8.คำนวณ'!W49</f>
        <v>13.025524268818508</v>
      </c>
      <c r="AH49" s="228">
        <f>+'7.รายจ่าย'!Y48/'8.คำนวณ'!W49</f>
        <v>895.18016032693038</v>
      </c>
    </row>
    <row r="50" spans="1:97" s="63" customFormat="1">
      <c r="A50" s="65" t="s">
        <v>244</v>
      </c>
      <c r="B50" s="249">
        <v>10</v>
      </c>
      <c r="C50" s="208">
        <v>48</v>
      </c>
      <c r="D50" s="208">
        <v>5</v>
      </c>
      <c r="E50" s="191" t="s">
        <v>51</v>
      </c>
      <c r="F50" s="191" t="s">
        <v>244</v>
      </c>
      <c r="G50" s="242" t="s">
        <v>379</v>
      </c>
      <c r="H50" s="218">
        <f>+DATA!G52</f>
        <v>46604</v>
      </c>
      <c r="I50" s="219">
        <f>+DATA!H52</f>
        <v>42884</v>
      </c>
      <c r="J50" s="219">
        <f>+DATA!I52</f>
        <v>1139</v>
      </c>
      <c r="K50" s="219">
        <f>+DATA!J52</f>
        <v>2444</v>
      </c>
      <c r="L50" s="219">
        <f>+DATA!K52</f>
        <v>137</v>
      </c>
      <c r="M50" s="226">
        <f>+'6.รายรับ'!G51/I50</f>
        <v>545.80393853185342</v>
      </c>
      <c r="N50" s="226">
        <f>+('6.รายรับ'!H51+'6.รายรับ'!I51+'6.รายรับ'!J51)/I50</f>
        <v>118.49090196809999</v>
      </c>
      <c r="O50" s="226">
        <f>+'6.รายรับ'!K51/'8.คำนวณ'!J50</f>
        <v>239.28411764705882</v>
      </c>
      <c r="P50" s="226">
        <f>+'6.รายรับ'!L51/'8.คำนวณ'!K50</f>
        <v>843.10644844517196</v>
      </c>
      <c r="Q50" s="226">
        <f>+'6.รายรับ'!M51/'8.คำนวณ'!H50</f>
        <v>7.3682141017938374</v>
      </c>
      <c r="R50" s="227">
        <f>+'6.รายรับ'!Q51/'8.คำนวณ'!H50</f>
        <v>12.43247253454639</v>
      </c>
      <c r="S50" s="227">
        <f>+'6.รายรับ'!V51/'8.คำนวณ'!I50</f>
        <v>263.49476238224048</v>
      </c>
      <c r="T50" s="241">
        <f>+'2.Hosp. Group'!L51</f>
        <v>21</v>
      </c>
      <c r="U50" s="63">
        <f>+DATA!L52</f>
        <v>33306</v>
      </c>
      <c r="V50" s="63">
        <f>+DATA!M52</f>
        <v>738.96500000000003</v>
      </c>
      <c r="W50" s="63">
        <f t="shared" si="1"/>
        <v>2324.9650000000001</v>
      </c>
      <c r="X50" s="228">
        <f>+('7.รายจ่าย'!G49+'7.รายจ่าย'!K49)/'8.คำนวณ'!W50</f>
        <v>9373.5601482172824</v>
      </c>
      <c r="Y50" s="228">
        <f>+'7.รายจ่าย'!L49/'8.คำนวณ'!W50</f>
        <v>21.345736387429486</v>
      </c>
      <c r="Z50" s="228">
        <f>+'7.รายจ่าย'!M49/'8.คำนวณ'!W50</f>
        <v>1575.3667130472932</v>
      </c>
      <c r="AA50" s="228">
        <f>+'7.รายจ่าย'!O49/'8.คำนวณ'!W50</f>
        <v>281.22290443081937</v>
      </c>
      <c r="AB50" s="228">
        <f>+'7.รายจ่าย'!P49/'8.คำนวณ'!W50</f>
        <v>1115.530083248565</v>
      </c>
      <c r="AC50" s="228">
        <f>+'7.รายจ่าย'!R49/'8.คำนวณ'!W50</f>
        <v>573.75954476734057</v>
      </c>
      <c r="AD50" s="228">
        <f>+'7.รายจ่าย'!S49/'8.คำนวณ'!W50</f>
        <v>1308.6107919904171</v>
      </c>
      <c r="AE50" s="228">
        <f>+'7.รายจ่าย'!T49/'8.คำนวณ'!W50</f>
        <v>541.4154621682477</v>
      </c>
      <c r="AF50" s="228">
        <f>+'7.รายจ่าย'!U49/'8.คำนวณ'!W50</f>
        <v>331.43083444266904</v>
      </c>
      <c r="AG50" s="228">
        <f>+'7.รายจ่าย'!V49/'8.คำนวณ'!W50</f>
        <v>92.519237924011748</v>
      </c>
      <c r="AH50" s="228">
        <f>+'7.รายจ่าย'!Y49/'8.คำนวณ'!W50</f>
        <v>94.7111031778973</v>
      </c>
    </row>
    <row r="51" spans="1:97" s="63" customFormat="1">
      <c r="A51" s="65" t="s">
        <v>186</v>
      </c>
      <c r="B51" s="249">
        <v>64</v>
      </c>
      <c r="C51" s="208">
        <v>49</v>
      </c>
      <c r="D51" s="208">
        <v>6</v>
      </c>
      <c r="E51" s="191" t="s">
        <v>88</v>
      </c>
      <c r="F51" s="191" t="s">
        <v>178</v>
      </c>
      <c r="G51" s="242" t="s">
        <v>304</v>
      </c>
      <c r="H51" s="218">
        <f>+DATA!G53</f>
        <v>51569</v>
      </c>
      <c r="I51" s="219">
        <f>+DATA!H53</f>
        <v>45855</v>
      </c>
      <c r="J51" s="219">
        <f>+DATA!I53</f>
        <v>1598</v>
      </c>
      <c r="K51" s="219">
        <f>+DATA!J53</f>
        <v>4007</v>
      </c>
      <c r="L51" s="219">
        <f>+DATA!K53</f>
        <v>109</v>
      </c>
      <c r="M51" s="226">
        <f>+'6.รายรับ'!G52/I51</f>
        <v>392.93866230509212</v>
      </c>
      <c r="N51" s="226">
        <f>+('6.รายรับ'!H52+'6.รายรับ'!I52+'6.รายรับ'!J52)/I51</f>
        <v>114.20487689455891</v>
      </c>
      <c r="O51" s="226">
        <f>+'6.รายรับ'!K52/'8.คำนวณ'!J51</f>
        <v>376.43210262828535</v>
      </c>
      <c r="P51" s="226">
        <f>+'6.รายรับ'!L52/'8.คำนวณ'!K51</f>
        <v>525.54054404791611</v>
      </c>
      <c r="Q51" s="226">
        <f>+'6.รายรับ'!M52/'8.คำนวณ'!H51</f>
        <v>1.2248011402198995</v>
      </c>
      <c r="R51" s="227">
        <f>+'6.รายรับ'!Q52/'8.คำนวณ'!H51</f>
        <v>10.351363222090789</v>
      </c>
      <c r="S51" s="227">
        <f>+'6.รายรับ'!V52/'8.คำนวณ'!I51</f>
        <v>274.05761509104786</v>
      </c>
      <c r="T51" s="241">
        <f>+'2.Hosp. Group'!L52</f>
        <v>21</v>
      </c>
      <c r="U51" s="63">
        <f>+DATA!L53</f>
        <v>27981</v>
      </c>
      <c r="V51" s="63">
        <f>+DATA!M53</f>
        <v>444.28899999999999</v>
      </c>
      <c r="W51" s="63">
        <f t="shared" si="1"/>
        <v>1776.7175714285713</v>
      </c>
      <c r="X51" s="228">
        <f>+('7.รายจ่าย'!G50+'7.รายจ่าย'!K50)/'8.คำนวณ'!W51</f>
        <v>13030.364072656295</v>
      </c>
      <c r="Y51" s="228">
        <f>+'7.รายจ่าย'!L50/'8.คำนวณ'!W51</f>
        <v>80.067936675842773</v>
      </c>
      <c r="Z51" s="228">
        <f>+'7.รายจ่าย'!M50/'8.คำนวณ'!W51</f>
        <v>2467.0631283708331</v>
      </c>
      <c r="AA51" s="228">
        <f>+'7.รายจ่าย'!O50/'8.คำนวณ'!W51</f>
        <v>927.48710684220828</v>
      </c>
      <c r="AB51" s="228">
        <f>+'7.รายจ่าย'!P50/'8.คำนวณ'!W51</f>
        <v>731.00053766886185</v>
      </c>
      <c r="AC51" s="228">
        <f>+'7.รายจ่าย'!R50/'8.คำนวณ'!W51</f>
        <v>795.31385444893056</v>
      </c>
      <c r="AD51" s="228">
        <f>+'7.รายจ่าย'!S50/'8.คำนวณ'!W51</f>
        <v>1829.315920699029</v>
      </c>
      <c r="AE51" s="228">
        <f>+'7.รายจ่าย'!T50/'8.คำนวณ'!W51</f>
        <v>314.64426816610376</v>
      </c>
      <c r="AF51" s="228">
        <f>+'7.รายจ่าย'!U50/'8.คำนวณ'!W51</f>
        <v>502.85023031637076</v>
      </c>
      <c r="AG51" s="228">
        <f>+'7.รายจ่าย'!V50/'8.คำนวณ'!W51</f>
        <v>59.339763221471891</v>
      </c>
      <c r="AH51" s="228">
        <f>+'7.รายจ่าย'!Y50/'8.คำนวณ'!W51</f>
        <v>224.54666201067573</v>
      </c>
    </row>
    <row r="52" spans="1:97" s="63" customFormat="1" ht="25.2" customHeight="1">
      <c r="A52" s="229" t="s">
        <v>180</v>
      </c>
      <c r="B52" s="249">
        <v>66</v>
      </c>
      <c r="C52" s="208">
        <v>50</v>
      </c>
      <c r="D52" s="208">
        <v>6</v>
      </c>
      <c r="E52" s="191" t="s">
        <v>88</v>
      </c>
      <c r="F52" s="191" t="s">
        <v>180</v>
      </c>
      <c r="G52" s="242" t="s">
        <v>306</v>
      </c>
      <c r="H52" s="218">
        <f>+DATA!G54</f>
        <v>57004</v>
      </c>
      <c r="I52" s="219">
        <f>+DATA!H54</f>
        <v>52318</v>
      </c>
      <c r="J52" s="219">
        <f>+DATA!I54</f>
        <v>1285</v>
      </c>
      <c r="K52" s="219">
        <f>+DATA!J54</f>
        <v>3230</v>
      </c>
      <c r="L52" s="219">
        <f>+DATA!K54</f>
        <v>171</v>
      </c>
      <c r="M52" s="226">
        <f>+'6.รายรับ'!G53/I52</f>
        <v>466.05061317328642</v>
      </c>
      <c r="N52" s="226">
        <f>+('6.รายรับ'!H53+'6.รายรับ'!I53+'6.รายรับ'!J53)/I52</f>
        <v>157.83177376811039</v>
      </c>
      <c r="O52" s="226">
        <f>+'6.รายรับ'!K53/'8.คำนวณ'!J52</f>
        <v>228.48494163424118</v>
      </c>
      <c r="P52" s="226">
        <f>+'6.รายรับ'!L53/'8.คำนวณ'!K52</f>
        <v>619.6227925696594</v>
      </c>
      <c r="Q52" s="226">
        <f>+'6.รายรับ'!M53/'8.คำนวณ'!H52</f>
        <v>1.0134727387551752</v>
      </c>
      <c r="R52" s="227">
        <f>+'6.รายรับ'!Q53/'8.คำนวณ'!H52</f>
        <v>10.657784015156832</v>
      </c>
      <c r="S52" s="227">
        <f>+'6.รายรับ'!V53/'8.คำนวณ'!I52</f>
        <v>236.86474196261327</v>
      </c>
      <c r="T52" s="241">
        <f>+'2.Hosp. Group'!L53</f>
        <v>21</v>
      </c>
      <c r="U52" s="63">
        <f>+DATA!L54</f>
        <v>27231</v>
      </c>
      <c r="V52" s="63">
        <f>+DATA!M54</f>
        <v>651.34</v>
      </c>
      <c r="W52" s="63">
        <f t="shared" si="1"/>
        <v>1948.0542857142859</v>
      </c>
      <c r="X52" s="228">
        <f>+('7.รายจ่าย'!G51+'7.รายจ่าย'!K51)/'8.คำนวณ'!W52</f>
        <v>12613.443819400749</v>
      </c>
      <c r="Y52" s="228">
        <f>+'7.รายจ่าย'!L51/'8.คำนวณ'!W52</f>
        <v>14.932848747248169</v>
      </c>
      <c r="Z52" s="228">
        <f>+'7.รายจ่าย'!M51/'8.คำนวณ'!W52</f>
        <v>2192.616731126589</v>
      </c>
      <c r="AA52" s="228">
        <f>+'7.รายจ่าย'!O51/'8.คำนวณ'!W52</f>
        <v>764.42431349082381</v>
      </c>
      <c r="AB52" s="228">
        <f>+'7.รายจ่าย'!P51/'8.คำนวณ'!W52</f>
        <v>301.96422364293159</v>
      </c>
      <c r="AC52" s="228">
        <f>+'7.รายจ่าย'!R51/'8.คำนวณ'!W52</f>
        <v>913.69375743415765</v>
      </c>
      <c r="AD52" s="228">
        <f>+'7.รายจ่าย'!S51/'8.คำนวณ'!W52</f>
        <v>472.31146829290458</v>
      </c>
      <c r="AE52" s="228">
        <f>+'7.รายจ่าย'!T51/'8.คำนวณ'!W52</f>
        <v>199.3507074458177</v>
      </c>
      <c r="AF52" s="228">
        <f>+'7.รายจ่าย'!U51/'8.คำนวณ'!W52</f>
        <v>377.12455211720413</v>
      </c>
      <c r="AG52" s="228">
        <f>+'7.รายจ่าย'!V51/'8.คำนวณ'!W52</f>
        <v>300.60693600501003</v>
      </c>
      <c r="AH52" s="228">
        <f>+'7.รายจ่าย'!Y51/'8.คำนวณ'!W52</f>
        <v>400.42130536110017</v>
      </c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</row>
    <row r="53" spans="1:97" s="63" customFormat="1" ht="24.6" customHeight="1">
      <c r="A53" s="65" t="s">
        <v>203</v>
      </c>
      <c r="B53" s="249">
        <v>73</v>
      </c>
      <c r="C53" s="208">
        <v>51</v>
      </c>
      <c r="D53" s="208">
        <v>6</v>
      </c>
      <c r="E53" s="191" t="s">
        <v>45</v>
      </c>
      <c r="F53" s="191" t="s">
        <v>186</v>
      </c>
      <c r="G53" s="242" t="s">
        <v>313</v>
      </c>
      <c r="H53" s="218">
        <f>+DATA!G55</f>
        <v>40222</v>
      </c>
      <c r="I53" s="219">
        <f>+DATA!H55</f>
        <v>35655</v>
      </c>
      <c r="J53" s="219">
        <f>+DATA!I55</f>
        <v>1380</v>
      </c>
      <c r="K53" s="219">
        <f>+DATA!J55</f>
        <v>3187</v>
      </c>
      <c r="L53" s="219">
        <f>+DATA!K55</f>
        <v>0</v>
      </c>
      <c r="M53" s="226">
        <f>+'6.รายรับ'!G54/I53</f>
        <v>418.11698275136735</v>
      </c>
      <c r="N53" s="226">
        <f>+('6.รายรับ'!H54+'6.รายรับ'!I54+'6.รายรับ'!J54)/I53</f>
        <v>100.70530556724162</v>
      </c>
      <c r="O53" s="226">
        <f>+'6.รายรับ'!K54/'8.คำนวณ'!J53</f>
        <v>225.05434782608697</v>
      </c>
      <c r="P53" s="226">
        <f>+'6.รายรับ'!L54/'8.คำนวณ'!K53</f>
        <v>670.16109821148416</v>
      </c>
      <c r="Q53" s="226">
        <f>+'6.รายรับ'!M54/'8.คำนวณ'!H53</f>
        <v>4.1236885286659044</v>
      </c>
      <c r="R53" s="227">
        <f>+'6.รายรับ'!Q54/'8.คำนวณ'!H53</f>
        <v>12.258030431107354</v>
      </c>
      <c r="S53" s="227">
        <f>+'6.รายรับ'!V54/'8.คำนวณ'!I53</f>
        <v>329.5290753050063</v>
      </c>
      <c r="T53" s="241">
        <f>+'2.Hosp. Group'!L54</f>
        <v>21</v>
      </c>
      <c r="U53" s="63">
        <f>+DATA!L55</f>
        <v>30836</v>
      </c>
      <c r="V53" s="63">
        <f>+DATA!M55</f>
        <v>784.98400000000004</v>
      </c>
      <c r="W53" s="63">
        <f t="shared" si="1"/>
        <v>2253.3649523809522</v>
      </c>
      <c r="X53" s="228">
        <f>+('7.รายจ่าย'!G52+'7.รายจ่าย'!K52)/'8.คำนวณ'!W53</f>
        <v>9408.034343305073</v>
      </c>
      <c r="Y53" s="228">
        <f>+'7.รายจ่าย'!L52/'8.คำนวณ'!W53</f>
        <v>8.307247337019616</v>
      </c>
      <c r="Z53" s="228">
        <f>+'7.รายจ่าย'!M52/'8.คำนวณ'!W53</f>
        <v>1203.6085220613134</v>
      </c>
      <c r="AA53" s="228">
        <f>+'7.รายจ่าย'!O52/'8.คำนวณ'!W53</f>
        <v>475.37632058586496</v>
      </c>
      <c r="AB53" s="228">
        <f>+'7.รายจ่าย'!P52/'8.คำนวณ'!W53</f>
        <v>679.18137201117895</v>
      </c>
      <c r="AC53" s="228">
        <f>+'7.รายจ่าย'!R52/'8.คำนวณ'!W53</f>
        <v>387.01758411504966</v>
      </c>
      <c r="AD53" s="228">
        <f>+'7.รายจ่าย'!S52/'8.คำนวณ'!W53</f>
        <v>822.06235525351042</v>
      </c>
      <c r="AE53" s="228">
        <f>+'7.รายจ่าย'!T52/'8.คำนวณ'!W53</f>
        <v>46.532631072125284</v>
      </c>
      <c r="AF53" s="228">
        <f>+'7.รายจ่าย'!U52/'8.คำนวณ'!W53</f>
        <v>313.34487085810969</v>
      </c>
      <c r="AG53" s="228">
        <f>+'7.รายจ่าย'!V52/'8.คำนวณ'!W53</f>
        <v>62.788435513077339</v>
      </c>
      <c r="AH53" s="228">
        <f>+'7.รายจ่าย'!Y52/'8.คำนวณ'!W53</f>
        <v>30.050170048332376</v>
      </c>
    </row>
    <row r="54" spans="1:97" s="63" customFormat="1">
      <c r="A54" s="65" t="s">
        <v>170</v>
      </c>
      <c r="B54" s="249">
        <v>24</v>
      </c>
      <c r="C54" s="208">
        <v>52</v>
      </c>
      <c r="D54" s="208">
        <v>6</v>
      </c>
      <c r="E54" s="191" t="s">
        <v>53</v>
      </c>
      <c r="F54" s="191" t="s">
        <v>203</v>
      </c>
      <c r="G54" s="242" t="s">
        <v>332</v>
      </c>
      <c r="H54" s="218">
        <f>+DATA!G56</f>
        <v>38731</v>
      </c>
      <c r="I54" s="219">
        <f>+DATA!H56</f>
        <v>34687</v>
      </c>
      <c r="J54" s="219">
        <f>+DATA!I56</f>
        <v>970</v>
      </c>
      <c r="K54" s="219">
        <f>+DATA!J56</f>
        <v>2321</v>
      </c>
      <c r="L54" s="219">
        <f>+DATA!K56</f>
        <v>753</v>
      </c>
      <c r="M54" s="226">
        <f>+'6.รายรับ'!G55/I54</f>
        <v>609.25195635252396</v>
      </c>
      <c r="N54" s="226">
        <f>+('6.รายรับ'!H55+'6.รายรับ'!I55+'6.รายรับ'!J55)/I54</f>
        <v>215.41861043042061</v>
      </c>
      <c r="O54" s="226">
        <f>+'6.รายรับ'!K55/'8.คำนวณ'!J54</f>
        <v>503.22213402061857</v>
      </c>
      <c r="P54" s="226">
        <f>+'6.รายรับ'!L55/'8.คำนวณ'!K54</f>
        <v>1492.3171477811288</v>
      </c>
      <c r="Q54" s="226">
        <f>+'6.รายรับ'!M55/'8.คำนวณ'!H54</f>
        <v>2.4318246365960086</v>
      </c>
      <c r="R54" s="227">
        <f>+'6.รายรับ'!Q55/'8.คำนวณ'!H54</f>
        <v>42.392966874080194</v>
      </c>
      <c r="S54" s="227">
        <f>+'6.รายรับ'!V55/'8.คำนวณ'!I54</f>
        <v>276.2945772191311</v>
      </c>
      <c r="T54" s="241">
        <f>+'2.Hosp. Group'!L55</f>
        <v>21</v>
      </c>
      <c r="U54" s="63">
        <f>+DATA!L56</f>
        <v>26443</v>
      </c>
      <c r="V54" s="63">
        <f>+DATA!M56</f>
        <v>1050.29</v>
      </c>
      <c r="W54" s="63">
        <f t="shared" si="1"/>
        <v>2309.4804761904761</v>
      </c>
      <c r="X54" s="228">
        <f>+('7.รายจ่าย'!G53+'7.รายจ่าย'!K53)/'8.คำนวณ'!W54</f>
        <v>8988.1132375885809</v>
      </c>
      <c r="Y54" s="228">
        <f>+'7.รายจ่าย'!L53/'8.คำนวณ'!W54</f>
        <v>26.450702064719152</v>
      </c>
      <c r="Z54" s="228">
        <f>+'7.รายจ่าย'!M53/'8.คำนวณ'!W54</f>
        <v>1219.3346854549229</v>
      </c>
      <c r="AA54" s="228">
        <f>+'7.รายจ่าย'!O53/'8.คำนวณ'!W54</f>
        <v>1108.3077412380314</v>
      </c>
      <c r="AB54" s="228">
        <f>+'7.รายจ่าย'!P53/'8.คำนวณ'!W54</f>
        <v>629.33721024456338</v>
      </c>
      <c r="AC54" s="228">
        <f>+'7.รายจ่าย'!R53/'8.คำนวณ'!W54</f>
        <v>685.56999564321734</v>
      </c>
      <c r="AD54" s="228">
        <f>+'7.รายจ่าย'!S53/'8.คำนวณ'!W54</f>
        <v>653.31830061141363</v>
      </c>
      <c r="AE54" s="228">
        <f>+'7.รายจ่าย'!T53/'8.คำนวณ'!W54</f>
        <v>244.23241755670057</v>
      </c>
      <c r="AF54" s="228">
        <f>+'7.รายจ่าย'!U53/'8.คำนวณ'!W54</f>
        <v>416.48299256748942</v>
      </c>
      <c r="AG54" s="228">
        <f>+'7.รายจ่าย'!V53/'8.คำนวณ'!W54</f>
        <v>1.1690941005284842E-2</v>
      </c>
      <c r="AH54" s="228">
        <f>+'7.รายจ่าย'!Y53/'8.คำนวณ'!W54</f>
        <v>583.89623722836859</v>
      </c>
    </row>
    <row r="55" spans="1:97" s="63" customFormat="1">
      <c r="A55" s="65" t="s">
        <v>178</v>
      </c>
      <c r="B55" s="249">
        <v>14</v>
      </c>
      <c r="C55" s="208">
        <v>53</v>
      </c>
      <c r="D55" s="208">
        <v>6</v>
      </c>
      <c r="E55" s="191" t="s">
        <v>55</v>
      </c>
      <c r="F55" s="191" t="s">
        <v>170</v>
      </c>
      <c r="G55" s="242" t="s">
        <v>295</v>
      </c>
      <c r="H55" s="218">
        <f>+DATA!G57</f>
        <v>45005</v>
      </c>
      <c r="I55" s="219">
        <f>+DATA!H57</f>
        <v>40926</v>
      </c>
      <c r="J55" s="219">
        <f>+DATA!I57</f>
        <v>1002</v>
      </c>
      <c r="K55" s="219">
        <f>+DATA!J57</f>
        <v>3077</v>
      </c>
      <c r="L55" s="219">
        <f>+DATA!K57</f>
        <v>0</v>
      </c>
      <c r="M55" s="226">
        <f>+'6.รายรับ'!G56/I55</f>
        <v>417.58673483848901</v>
      </c>
      <c r="N55" s="226">
        <f>+('6.รายรับ'!H56+'6.รายรับ'!I56+'6.รายรับ'!J56)/I55</f>
        <v>75.60655939989249</v>
      </c>
      <c r="O55" s="226">
        <f>+'6.รายรับ'!K56/'8.คำนวณ'!J55</f>
        <v>427.8934131736525</v>
      </c>
      <c r="P55" s="226">
        <f>+'6.รายรับ'!L56/'8.คำนวณ'!K55</f>
        <v>873.94531036724084</v>
      </c>
      <c r="Q55" s="226">
        <f>+'6.รายรับ'!M56/'8.คำนวณ'!H55</f>
        <v>4.4191156538162426</v>
      </c>
      <c r="R55" s="227">
        <f>+'6.รายรับ'!Q56/'8.คำนวณ'!H55</f>
        <v>23.744047772469727</v>
      </c>
      <c r="S55" s="227">
        <f>+'6.รายรับ'!V56/'8.คำนวณ'!I55</f>
        <v>257.86990055221622</v>
      </c>
      <c r="T55" s="241">
        <f>+'2.Hosp. Group'!L56</f>
        <v>21</v>
      </c>
      <c r="U55" s="63">
        <f>+DATA!L57</f>
        <v>28388</v>
      </c>
      <c r="V55" s="63">
        <f>+DATA!M57</f>
        <v>693.97799999999995</v>
      </c>
      <c r="W55" s="63">
        <f t="shared" si="1"/>
        <v>2045.7875238095239</v>
      </c>
      <c r="X55" s="228">
        <f>+('7.รายจ่าย'!G54+'7.รายจ่าย'!K54)/'8.คำนวณ'!W55</f>
        <v>9937.7331875316013</v>
      </c>
      <c r="Y55" s="228">
        <f>+'7.รายจ่าย'!L54/'8.คำนวณ'!W55</f>
        <v>59.263158362719693</v>
      </c>
      <c r="Z55" s="228">
        <f>+'7.รายจ่าย'!M54/'8.คำนวณ'!W55</f>
        <v>1777.6001406188018</v>
      </c>
      <c r="AA55" s="228">
        <f>+'7.รายจ่าย'!O54/'8.คำนวณ'!W55</f>
        <v>776.96240763075093</v>
      </c>
      <c r="AB55" s="228">
        <f>+'7.รายจ่าย'!P54/'8.คำนวณ'!W55</f>
        <v>743.40621022459663</v>
      </c>
      <c r="AC55" s="228">
        <f>+'7.รายจ่าย'!R54/'8.คำนวณ'!W55</f>
        <v>528.95021961271493</v>
      </c>
      <c r="AD55" s="228">
        <f>+'7.รายจ่าย'!S54/'8.คำนวณ'!W55</f>
        <v>688.97761551274073</v>
      </c>
      <c r="AE55" s="228">
        <f>+'7.รายจ่าย'!T54/'8.คำนวณ'!W55</f>
        <v>382.41263615841683</v>
      </c>
      <c r="AF55" s="228">
        <f>+'7.รายจ่าย'!U54/'8.คำนวณ'!W55</f>
        <v>283.80545547508092</v>
      </c>
      <c r="AG55" s="228">
        <f>+'7.รายจ่าย'!V54/'8.คำนวณ'!W55</f>
        <v>91.020532598251009</v>
      </c>
      <c r="AH55" s="228">
        <f>+'7.รายจ่าย'!Y54/'8.คำนวณ'!W55</f>
        <v>1062.7238629119843</v>
      </c>
    </row>
    <row r="56" spans="1:97" s="63" customFormat="1">
      <c r="A56" s="65" t="s">
        <v>241</v>
      </c>
      <c r="B56" s="249">
        <v>7</v>
      </c>
      <c r="C56" s="208">
        <v>54</v>
      </c>
      <c r="D56" s="208">
        <v>6</v>
      </c>
      <c r="E56" s="191" t="s">
        <v>51</v>
      </c>
      <c r="F56" s="191" t="s">
        <v>241</v>
      </c>
      <c r="G56" s="242" t="s">
        <v>376</v>
      </c>
      <c r="H56" s="218">
        <f>+DATA!G58</f>
        <v>61168</v>
      </c>
      <c r="I56" s="219">
        <f>+DATA!H58</f>
        <v>52724</v>
      </c>
      <c r="J56" s="219">
        <f>+DATA!I58</f>
        <v>2504</v>
      </c>
      <c r="K56" s="219">
        <f>+DATA!J58</f>
        <v>5940</v>
      </c>
      <c r="L56" s="219">
        <f>+DATA!K58</f>
        <v>0</v>
      </c>
      <c r="M56" s="226">
        <f>+'6.รายรับ'!G57/I56</f>
        <v>430.33908504665806</v>
      </c>
      <c r="N56" s="226">
        <f>+('6.รายรับ'!H57+'6.รายรับ'!I57+'6.รายรับ'!J57)/I56</f>
        <v>101.89294211364843</v>
      </c>
      <c r="O56" s="226">
        <f>+'6.รายรับ'!K57/'8.คำนวณ'!J56</f>
        <v>89.68037140575079</v>
      </c>
      <c r="P56" s="226">
        <f>+'6.รายรับ'!L57/'8.คำนวณ'!K56</f>
        <v>420.12066329966336</v>
      </c>
      <c r="Q56" s="226">
        <f>+'6.รายรับ'!M57/'8.คำนวณ'!H56</f>
        <v>3.3124713902694221</v>
      </c>
      <c r="R56" s="227">
        <f>+'6.รายรับ'!Q57/'8.คำนวณ'!H56</f>
        <v>12.001144389223123</v>
      </c>
      <c r="S56" s="227">
        <f>+'6.รายรับ'!V57/'8.คำนวณ'!I56</f>
        <v>314.94775187770273</v>
      </c>
      <c r="T56" s="241">
        <f>+'2.Hosp. Group'!L57</f>
        <v>21</v>
      </c>
      <c r="U56" s="63">
        <f>+DATA!L58</f>
        <v>39399</v>
      </c>
      <c r="V56" s="63">
        <f>+DATA!M58</f>
        <v>948.92</v>
      </c>
      <c r="W56" s="63">
        <f t="shared" si="1"/>
        <v>2825.062857142857</v>
      </c>
      <c r="X56" s="228">
        <f>+('7.รายจ่าย'!G55+'7.รายจ่าย'!K55)/'8.คำนวณ'!W56</f>
        <v>10464.649618415571</v>
      </c>
      <c r="Y56" s="228">
        <f>+'7.รายจ่าย'!L55/'8.คำนวณ'!W56</f>
        <v>74.315868572330132</v>
      </c>
      <c r="Z56" s="228">
        <f>+'7.รายจ่าย'!M55/'8.คำนวณ'!W56</f>
        <v>1486.3931396722398</v>
      </c>
      <c r="AA56" s="228">
        <f>+'7.รายจ่าย'!O55/'8.คำนวณ'!W56</f>
        <v>578.74314756081287</v>
      </c>
      <c r="AB56" s="228">
        <f>+'7.รายจ่าย'!P55/'8.คำนวณ'!W56</f>
        <v>483.76672276318504</v>
      </c>
      <c r="AC56" s="228">
        <f>+'7.รายจ่าย'!R55/'8.คำนวณ'!W56</f>
        <v>451.79200766202922</v>
      </c>
      <c r="AD56" s="228">
        <f>+'7.รายจ่าย'!S55/'8.คำนวณ'!W56</f>
        <v>354.85039473205148</v>
      </c>
      <c r="AE56" s="228">
        <f>+'7.รายจ่าย'!T55/'8.คำนวณ'!W56</f>
        <v>118.56957417888047</v>
      </c>
      <c r="AF56" s="228">
        <f>+'7.รายจ่าย'!U55/'8.คำนวณ'!W56</f>
        <v>234.16798614847505</v>
      </c>
      <c r="AG56" s="228">
        <f>+'7.รายจ่าย'!V55/'8.คำนวณ'!W56</f>
        <v>42.496399574421609</v>
      </c>
      <c r="AH56" s="228">
        <f>+'7.รายจ่าย'!Y55/'8.คำนวณ'!W56</f>
        <v>1984.6839817470561</v>
      </c>
    </row>
    <row r="57" spans="1:97" s="63" customFormat="1">
      <c r="A57" s="65" t="s">
        <v>209</v>
      </c>
      <c r="B57" s="249">
        <v>69</v>
      </c>
      <c r="C57" s="208">
        <v>55</v>
      </c>
      <c r="D57" s="208">
        <v>7</v>
      </c>
      <c r="E57" s="191" t="s">
        <v>45</v>
      </c>
      <c r="F57" s="191" t="s">
        <v>183</v>
      </c>
      <c r="G57" s="242" t="s">
        <v>309</v>
      </c>
      <c r="H57" s="218">
        <f>+DATA!G59</f>
        <v>56926</v>
      </c>
      <c r="I57" s="219">
        <f>+DATA!H59</f>
        <v>50158</v>
      </c>
      <c r="J57" s="219">
        <f>+DATA!I59</f>
        <v>3133</v>
      </c>
      <c r="K57" s="219">
        <f>+DATA!J59</f>
        <v>3303</v>
      </c>
      <c r="L57" s="219">
        <f>+DATA!K59</f>
        <v>332</v>
      </c>
      <c r="M57" s="226">
        <f>+'6.รายรับ'!G58/I57</f>
        <v>401.55981099724869</v>
      </c>
      <c r="N57" s="226">
        <f>+('6.รายรับ'!H58+'6.รายรับ'!I58+'6.รายรับ'!J58)/I57</f>
        <v>163.80077036564455</v>
      </c>
      <c r="O57" s="226">
        <f>+'6.รายรับ'!K58/'8.คำนวณ'!J57</f>
        <v>321.80633258857324</v>
      </c>
      <c r="P57" s="226">
        <f>+'6.รายรับ'!L58/'8.คำนวณ'!K57</f>
        <v>1190.6301392673327</v>
      </c>
      <c r="Q57" s="226">
        <f>+'6.รายรับ'!M58/'8.คำนวณ'!H57</f>
        <v>3.401609809226013</v>
      </c>
      <c r="R57" s="227">
        <f>+'6.รายรับ'!Q58/'8.คำนวณ'!H57</f>
        <v>11.776595931560271</v>
      </c>
      <c r="S57" s="227">
        <f>+'6.รายรับ'!V58/'8.คำนวณ'!I57</f>
        <v>252.23971809083295</v>
      </c>
      <c r="T57" s="241">
        <f>+'2.Hosp. Group'!L58</f>
        <v>21</v>
      </c>
      <c r="U57" s="63">
        <f>+DATA!L59</f>
        <v>40468</v>
      </c>
      <c r="V57" s="63">
        <f>+DATA!M59</f>
        <v>1135.6400000000001</v>
      </c>
      <c r="W57" s="63">
        <f t="shared" si="1"/>
        <v>3062.6876190476191</v>
      </c>
      <c r="X57" s="228">
        <f>+('7.รายจ่าย'!G56+'7.รายจ่าย'!K56)/'8.คำนวณ'!W57</f>
        <v>7920.7083932195255</v>
      </c>
      <c r="Y57" s="228">
        <f>+'7.รายจ่าย'!L56/'8.คำนวณ'!W57</f>
        <v>6.7963183285642055</v>
      </c>
      <c r="Z57" s="228">
        <f>+'7.รายจ่าย'!M56/'8.คำนวณ'!W57</f>
        <v>1214.5967244144731</v>
      </c>
      <c r="AA57" s="228">
        <f>+'7.รายจ่าย'!O56/'8.คำนวณ'!W57</f>
        <v>353.38833228331669</v>
      </c>
      <c r="AB57" s="228">
        <f>+'7.รายจ่าย'!P56/'8.คำนวณ'!W57</f>
        <v>473.87072418809248</v>
      </c>
      <c r="AC57" s="228">
        <f>+'7.รายจ่าย'!R56/'8.คำนวณ'!W57</f>
        <v>535.572387402039</v>
      </c>
      <c r="AD57" s="228">
        <f>+'7.รายจ่าย'!S56/'8.คำนวณ'!W57</f>
        <v>1405.0479302026042</v>
      </c>
      <c r="AE57" s="228">
        <f>+'7.รายจ่าย'!T56/'8.คำนวณ'!W57</f>
        <v>131.11960798825308</v>
      </c>
      <c r="AF57" s="228">
        <f>+'7.รายจ่าย'!U56/'8.คำนวณ'!W57</f>
        <v>269.8532899208974</v>
      </c>
      <c r="AG57" s="228">
        <f>+'7.รายจ่าย'!V56/'8.คำนวณ'!W57</f>
        <v>2.3032058366414558</v>
      </c>
      <c r="AH57" s="228">
        <f>+'7.รายจ่าย'!Y56/'8.คำนวณ'!W57</f>
        <v>101.06811353364706</v>
      </c>
    </row>
    <row r="58" spans="1:97" s="63" customFormat="1">
      <c r="A58" s="65" t="s">
        <v>191</v>
      </c>
      <c r="B58" s="249">
        <v>70</v>
      </c>
      <c r="C58" s="208">
        <v>56</v>
      </c>
      <c r="D58" s="208">
        <v>7</v>
      </c>
      <c r="E58" s="191" t="s">
        <v>45</v>
      </c>
      <c r="F58" s="191" t="s">
        <v>184</v>
      </c>
      <c r="G58" s="242" t="s">
        <v>310</v>
      </c>
      <c r="H58" s="218">
        <f>+DATA!G60</f>
        <v>53647</v>
      </c>
      <c r="I58" s="219">
        <f>+DATA!H60</f>
        <v>48061</v>
      </c>
      <c r="J58" s="219">
        <f>+DATA!I60</f>
        <v>2167</v>
      </c>
      <c r="K58" s="219">
        <f>+DATA!J60</f>
        <v>3274</v>
      </c>
      <c r="L58" s="219">
        <f>+DATA!K60</f>
        <v>145</v>
      </c>
      <c r="M58" s="226">
        <f>+'6.รายรับ'!G59/I58</f>
        <v>416.07818563908364</v>
      </c>
      <c r="N58" s="226">
        <f>+('6.รายรับ'!H59+'6.รายรับ'!I59+'6.รายรับ'!J59)/I58</f>
        <v>119.70766109735546</v>
      </c>
      <c r="O58" s="226">
        <f>+'6.รายรับ'!K59/'8.คำนวณ'!J58</f>
        <v>244.46924780802954</v>
      </c>
      <c r="P58" s="226">
        <f>+'6.รายรับ'!L59/'8.คำนวณ'!K58</f>
        <v>581.32444105070249</v>
      </c>
      <c r="Q58" s="226">
        <f>+'6.รายรับ'!M59/'8.คำนวณ'!H58</f>
        <v>1.7987771916416575</v>
      </c>
      <c r="R58" s="227">
        <f>+'6.รายรับ'!Q59/'8.คำนวณ'!H58</f>
        <v>13.375497418308573</v>
      </c>
      <c r="S58" s="227">
        <f>+'6.รายรับ'!V59/'8.คำนวณ'!I58</f>
        <v>264.40400428621956</v>
      </c>
      <c r="T58" s="241">
        <f>+'2.Hosp. Group'!L59</f>
        <v>21</v>
      </c>
      <c r="U58" s="63">
        <f>+DATA!L60</f>
        <v>37264</v>
      </c>
      <c r="V58" s="63">
        <f>+DATA!M60</f>
        <v>935.99599999999998</v>
      </c>
      <c r="W58" s="63">
        <f t="shared" si="1"/>
        <v>2710.4721904761905</v>
      </c>
      <c r="X58" s="228">
        <f>+('7.รายจ่าย'!G57+'7.รายจ่าย'!K57)/'8.คำนวณ'!W58</f>
        <v>8335.5037212282605</v>
      </c>
      <c r="Y58" s="228">
        <f>+'7.รายจ่าย'!L57/'8.คำนวณ'!W58</f>
        <v>8.5475881587738112</v>
      </c>
      <c r="Z58" s="228">
        <f>+'7.รายจ่าย'!M57/'8.คำนวณ'!W58</f>
        <v>1068.8722578227275</v>
      </c>
      <c r="AA58" s="228">
        <f>+'7.รายจ่าย'!O57/'8.คำนวณ'!W58</f>
        <v>501.68449053930442</v>
      </c>
      <c r="AB58" s="228">
        <f>+'7.รายจ่าย'!P57/'8.คำนวณ'!W58</f>
        <v>691.51207549217042</v>
      </c>
      <c r="AC58" s="228">
        <f>+'7.รายจ่าย'!R57/'8.คำนวณ'!W58</f>
        <v>550.44209833338471</v>
      </c>
      <c r="AD58" s="228">
        <f>+'7.รายจ่าย'!S57/'8.คำนวณ'!W58</f>
        <v>338.22999668516729</v>
      </c>
      <c r="AE58" s="228">
        <f>+'7.รายจ่าย'!T57/'8.คำนวณ'!W58</f>
        <v>135.81581884274038</v>
      </c>
      <c r="AF58" s="228">
        <f>+'7.รายจ่าย'!U57/'8.คำนวณ'!W58</f>
        <v>233.49846651214312</v>
      </c>
      <c r="AG58" s="228">
        <f>+'7.รายจ่าย'!V57/'8.คำนวณ'!W58</f>
        <v>1.9184849113269949E-2</v>
      </c>
      <c r="AH58" s="228">
        <f>+'7.รายจ่าย'!Y57/'8.คำนวณ'!W58</f>
        <v>6.8991668926566936</v>
      </c>
    </row>
    <row r="59" spans="1:97" s="63" customFormat="1">
      <c r="A59" s="65" t="s">
        <v>184</v>
      </c>
      <c r="B59" s="249">
        <v>78</v>
      </c>
      <c r="C59" s="208">
        <v>57</v>
      </c>
      <c r="D59" s="208">
        <v>7</v>
      </c>
      <c r="E59" s="191" t="s">
        <v>45</v>
      </c>
      <c r="F59" s="191" t="s">
        <v>191</v>
      </c>
      <c r="G59" s="242" t="s">
        <v>318</v>
      </c>
      <c r="H59" s="218">
        <f>+DATA!G61</f>
        <v>47408</v>
      </c>
      <c r="I59" s="219">
        <f>+DATA!H61</f>
        <v>42085</v>
      </c>
      <c r="J59" s="219">
        <f>+DATA!I61</f>
        <v>1301</v>
      </c>
      <c r="K59" s="219">
        <f>+DATA!J61</f>
        <v>3992</v>
      </c>
      <c r="L59" s="219">
        <f>+DATA!K61</f>
        <v>30</v>
      </c>
      <c r="M59" s="226">
        <f>+'6.รายรับ'!G60/I59</f>
        <v>529.40843150766307</v>
      </c>
      <c r="N59" s="226">
        <f>+('6.รายรับ'!H60+'6.รายรับ'!I60+'6.รายรับ'!J60)/I59</f>
        <v>266.02449138647972</v>
      </c>
      <c r="O59" s="226">
        <f>+'6.รายรับ'!K60/'8.คำนวณ'!J59</f>
        <v>347.94377401998452</v>
      </c>
      <c r="P59" s="226">
        <f>+'6.รายรับ'!L60/'8.คำนวณ'!K59</f>
        <v>1131.3640280561124</v>
      </c>
      <c r="Q59" s="226">
        <f>+'6.รายรับ'!M60/'8.คำนวณ'!H59</f>
        <v>3.8890060749240636</v>
      </c>
      <c r="R59" s="227">
        <f>+'6.รายรับ'!Q60/'8.คำนวณ'!H59</f>
        <v>20.27354454944313</v>
      </c>
      <c r="S59" s="227">
        <f>+'6.รายรับ'!V60/'8.คำนวณ'!I59</f>
        <v>310.47838683616493</v>
      </c>
      <c r="T59" s="241">
        <f>+'2.Hosp. Group'!L60</f>
        <v>21</v>
      </c>
      <c r="U59" s="63">
        <f>+DATA!L61</f>
        <v>35654</v>
      </c>
      <c r="V59" s="63">
        <f>+DATA!M61</f>
        <v>1287.1300000000001</v>
      </c>
      <c r="W59" s="63">
        <f t="shared" si="1"/>
        <v>2984.939523809524</v>
      </c>
      <c r="X59" s="228">
        <f>+('7.รายจ่าย'!G58+'7.รายจ่าย'!K58)/'8.คำนวณ'!W59</f>
        <v>7997.8740271199549</v>
      </c>
      <c r="Y59" s="228">
        <f>+'7.รายจ่าย'!L58/'8.คำนวณ'!W59</f>
        <v>0</v>
      </c>
      <c r="Z59" s="228">
        <f>+'7.รายจ่าย'!M58/'8.คำนวณ'!W59</f>
        <v>1351.6109950700125</v>
      </c>
      <c r="AA59" s="228">
        <f>+'7.รายจ่าย'!O58/'8.คำนวณ'!W59</f>
        <v>569.15464331813052</v>
      </c>
      <c r="AB59" s="228">
        <f>+'7.รายจ่าย'!P58/'8.คำนวณ'!W59</f>
        <v>876.33031729286051</v>
      </c>
      <c r="AC59" s="228">
        <f>+'7.รายจ่าย'!R58/'8.คำนวณ'!W59</f>
        <v>1300.1740802597419</v>
      </c>
      <c r="AD59" s="228">
        <f>+'7.รายจ่าย'!S58/'8.คำนวณ'!W59</f>
        <v>1971.1874740064125</v>
      </c>
      <c r="AE59" s="228">
        <f>+'7.รายจ่าย'!T58/'8.คำนวณ'!W59</f>
        <v>169.38877520530446</v>
      </c>
      <c r="AF59" s="228">
        <f>+'7.รายจ่าย'!U58/'8.คำนวณ'!W59</f>
        <v>306.2804062553393</v>
      </c>
      <c r="AG59" s="228">
        <f>+'7.รายจ่าย'!V58/'8.คำนวณ'!W59</f>
        <v>10.220434872015433</v>
      </c>
      <c r="AH59" s="228">
        <f>+'7.รายจ่าย'!Y58/'8.คำนวณ'!W59</f>
        <v>237.59743014654677</v>
      </c>
    </row>
    <row r="60" spans="1:97" s="63" customFormat="1">
      <c r="A60" s="65" t="s">
        <v>183</v>
      </c>
      <c r="B60" s="249">
        <v>80</v>
      </c>
      <c r="C60" s="208">
        <v>58</v>
      </c>
      <c r="D60" s="208">
        <v>7</v>
      </c>
      <c r="E60" s="191" t="s">
        <v>45</v>
      </c>
      <c r="F60" s="191" t="s">
        <v>193</v>
      </c>
      <c r="G60" s="242" t="s">
        <v>320</v>
      </c>
      <c r="H60" s="218">
        <f>+DATA!G62</f>
        <v>51447</v>
      </c>
      <c r="I60" s="219">
        <f>+DATA!H62</f>
        <v>46566</v>
      </c>
      <c r="J60" s="219">
        <f>+DATA!I62</f>
        <v>1656</v>
      </c>
      <c r="K60" s="219">
        <f>+DATA!J62</f>
        <v>2969</v>
      </c>
      <c r="L60" s="219">
        <f>+DATA!K62</f>
        <v>256</v>
      </c>
      <c r="M60" s="226">
        <f>+'6.รายรับ'!G61/I60</f>
        <v>458.85283103551956</v>
      </c>
      <c r="N60" s="226">
        <f>+('6.รายรับ'!H61+'6.รายรับ'!I61+'6.รายรับ'!J61)/I60</f>
        <v>202.50985740669157</v>
      </c>
      <c r="O60" s="226">
        <f>+'6.รายรับ'!K61/'8.คำนวณ'!J60</f>
        <v>516.08393719806759</v>
      </c>
      <c r="P60" s="226">
        <f>+'6.รายรับ'!L61/'8.คำนวณ'!K60</f>
        <v>663.51141798585377</v>
      </c>
      <c r="Q60" s="226">
        <f>+'6.รายรับ'!M61/'8.คำนวณ'!H60</f>
        <v>4.8894201799910588</v>
      </c>
      <c r="R60" s="227">
        <f>+'6.รายรับ'!Q61/'8.คำนวณ'!H60</f>
        <v>19.793266468404379</v>
      </c>
      <c r="S60" s="227">
        <f>+'6.รายรับ'!V61/'8.คำนวณ'!I60</f>
        <v>301.01178005411674</v>
      </c>
      <c r="T60" s="241">
        <f>+'2.Hosp. Group'!L61</f>
        <v>21</v>
      </c>
      <c r="U60" s="63">
        <f>+DATA!L62</f>
        <v>35479</v>
      </c>
      <c r="V60" s="63">
        <f>+DATA!M62</f>
        <v>1105.1300000000001</v>
      </c>
      <c r="W60" s="63">
        <f t="shared" si="1"/>
        <v>2794.6061904761905</v>
      </c>
      <c r="X60" s="228">
        <f>+('7.รายจ่าย'!G59+'7.รายจ่าย'!K59)/'8.คำนวณ'!W60</f>
        <v>9629.3988153710379</v>
      </c>
      <c r="Y60" s="228">
        <f>+'7.รายจ่าย'!L59/'8.คำนวณ'!W60</f>
        <v>9.4718175642091484</v>
      </c>
      <c r="Z60" s="228">
        <f>+'7.รายจ่าย'!M59/'8.คำนวณ'!W60</f>
        <v>1250.2495778858356</v>
      </c>
      <c r="AA60" s="228">
        <f>+'7.รายจ่าย'!O59/'8.คำนวณ'!W60</f>
        <v>488.76284775110145</v>
      </c>
      <c r="AB60" s="228">
        <f>+'7.รายจ่าย'!P59/'8.คำนวณ'!W60</f>
        <v>637.96144375397978</v>
      </c>
      <c r="AC60" s="228">
        <f>+'7.รายจ่าย'!R59/'8.คำนวณ'!W60</f>
        <v>553.45097111391283</v>
      </c>
      <c r="AD60" s="228">
        <f>+'7.รายจ่าย'!S59/'8.คำนวณ'!W60</f>
        <v>353.35670312522103</v>
      </c>
      <c r="AE60" s="228">
        <f>+'7.รายจ่าย'!T59/'8.คำนวณ'!W60</f>
        <v>33.620121618635082</v>
      </c>
      <c r="AF60" s="228">
        <f>+'7.รายจ่าย'!U59/'8.คำนวณ'!W60</f>
        <v>401.09021221662886</v>
      </c>
      <c r="AG60" s="228">
        <f>+'7.รายจ่าย'!V59/'8.คำนวณ'!W60</f>
        <v>6.6223176857868893</v>
      </c>
      <c r="AH60" s="228">
        <f>+'7.รายจ่าย'!Y59/'8.คำนวณ'!W60</f>
        <v>480.21380063261319</v>
      </c>
    </row>
    <row r="61" spans="1:97" s="63" customFormat="1">
      <c r="A61" s="65" t="s">
        <v>193</v>
      </c>
      <c r="B61" s="249">
        <v>31</v>
      </c>
      <c r="C61" s="208">
        <v>59</v>
      </c>
      <c r="D61" s="208">
        <v>7</v>
      </c>
      <c r="E61" s="191" t="s">
        <v>53</v>
      </c>
      <c r="F61" s="191" t="s">
        <v>209</v>
      </c>
      <c r="G61" s="242" t="s">
        <v>339</v>
      </c>
      <c r="H61" s="218">
        <f>+DATA!G63</f>
        <v>34847</v>
      </c>
      <c r="I61" s="219">
        <f>+DATA!H63</f>
        <v>31312</v>
      </c>
      <c r="J61" s="219">
        <f>+DATA!I63</f>
        <v>1047</v>
      </c>
      <c r="K61" s="219">
        <f>+DATA!J63</f>
        <v>2349</v>
      </c>
      <c r="L61" s="219">
        <f>+DATA!K63</f>
        <v>139</v>
      </c>
      <c r="M61" s="226">
        <f>+'6.รายรับ'!G62/I61</f>
        <v>584.04924629535003</v>
      </c>
      <c r="N61" s="226">
        <f>+('6.รายรับ'!H62+'6.รายรับ'!I62+'6.รายรับ'!J62)/I61</f>
        <v>325.88652305825246</v>
      </c>
      <c r="O61" s="226">
        <f>+'6.รายรับ'!K62/'8.คำนวณ'!J61</f>
        <v>239.55018147086918</v>
      </c>
      <c r="P61" s="226">
        <f>+'6.รายรับ'!L62/'8.คำนวณ'!K61</f>
        <v>912.09964665815232</v>
      </c>
      <c r="Q61" s="226">
        <f>+'6.รายรับ'!M62/'8.คำนวณ'!H61</f>
        <v>3.823600309926249</v>
      </c>
      <c r="R61" s="227">
        <f>+'6.รายรับ'!Q62/'8.คำนวณ'!H61</f>
        <v>16.441587511120041</v>
      </c>
      <c r="S61" s="227">
        <f>+'6.รายรับ'!V62/'8.คำนวณ'!I61</f>
        <v>307.23843893714871</v>
      </c>
      <c r="T61" s="241">
        <f>+'2.Hosp. Group'!L62</f>
        <v>21</v>
      </c>
      <c r="U61" s="63">
        <f>+DATA!L63</f>
        <v>29893</v>
      </c>
      <c r="V61" s="63">
        <f>+DATA!M63</f>
        <v>1034.77</v>
      </c>
      <c r="W61" s="63">
        <f t="shared" si="1"/>
        <v>2458.2461904761903</v>
      </c>
      <c r="X61" s="228">
        <f>+('7.รายจ่าย'!G60+'7.รายจ่าย'!K60)/'8.คำนวณ'!W61</f>
        <v>8286.5306977467681</v>
      </c>
      <c r="Y61" s="228">
        <f>+'7.รายจ่าย'!L60/'8.คำนวณ'!W61</f>
        <v>21.469778008595753</v>
      </c>
      <c r="Z61" s="228">
        <f>+'7.รายจ่าย'!M60/'8.คำนวณ'!W61</f>
        <v>1120.5543003267719</v>
      </c>
      <c r="AA61" s="228">
        <f>+'7.รายจ่าย'!O60/'8.คำนวณ'!W61</f>
        <v>578.68799533232857</v>
      </c>
      <c r="AB61" s="228">
        <f>+'7.รายจ่าย'!P60/'8.คำนวณ'!W61</f>
        <v>1112.644051111158</v>
      </c>
      <c r="AC61" s="228">
        <f>+'7.รายจ่าย'!R60/'8.คำนวณ'!W61</f>
        <v>911.88368711181442</v>
      </c>
      <c r="AD61" s="228">
        <f>+'7.รายจ่าย'!S60/'8.คำนวณ'!W61</f>
        <v>372.68687471149104</v>
      </c>
      <c r="AE61" s="228">
        <f>+'7.รายจ่าย'!T60/'8.คำนวณ'!W61</f>
        <v>70.617052381711545</v>
      </c>
      <c r="AF61" s="228">
        <f>+'7.รายจ่าย'!U60/'8.คำนวณ'!W61</f>
        <v>279.23238228105714</v>
      </c>
      <c r="AG61" s="228">
        <f>+'7.รายจ่าย'!V60/'8.คำนวณ'!W61</f>
        <v>118.33959150513229</v>
      </c>
      <c r="AH61" s="228">
        <f>+'7.รายจ่าย'!Y60/'8.คำนวณ'!W61</f>
        <v>4.0679408102989415E-4</v>
      </c>
    </row>
    <row r="62" spans="1:97" s="63" customFormat="1">
      <c r="A62" s="65" t="s">
        <v>202</v>
      </c>
      <c r="B62" s="249">
        <v>63</v>
      </c>
      <c r="C62" s="208">
        <v>60</v>
      </c>
      <c r="D62" s="208">
        <v>8</v>
      </c>
      <c r="E62" s="191" t="s">
        <v>88</v>
      </c>
      <c r="F62" s="191" t="s">
        <v>177</v>
      </c>
      <c r="G62" s="242" t="s">
        <v>303</v>
      </c>
      <c r="H62" s="218">
        <f>+DATA!G64</f>
        <v>76474</v>
      </c>
      <c r="I62" s="219">
        <f>+DATA!H64</f>
        <v>68171</v>
      </c>
      <c r="J62" s="219">
        <f>+DATA!I64</f>
        <v>3005</v>
      </c>
      <c r="K62" s="219">
        <f>+DATA!J64</f>
        <v>5246</v>
      </c>
      <c r="L62" s="219">
        <f>+DATA!K64</f>
        <v>52</v>
      </c>
      <c r="M62" s="226">
        <f>+'6.รายรับ'!G63/I62</f>
        <v>461.55022663595958</v>
      </c>
      <c r="N62" s="226">
        <f>+('6.รายรับ'!H63+'6.รายรับ'!I63+'6.รายรับ'!J63)/I62</f>
        <v>50.550102389579152</v>
      </c>
      <c r="O62" s="226">
        <f>+'6.รายรับ'!K63/'8.คำนวณ'!J62</f>
        <v>309.19683860232948</v>
      </c>
      <c r="P62" s="226">
        <f>+'6.รายรับ'!L63/'8.คำนวณ'!K62</f>
        <v>584.80276019824635</v>
      </c>
      <c r="Q62" s="226">
        <f>+'6.รายรับ'!M63/'8.คำนวณ'!H62</f>
        <v>0.97991474226534514</v>
      </c>
      <c r="R62" s="227">
        <f>+'6.รายรับ'!Q63/'8.คำนวณ'!H62</f>
        <v>17.759650338677197</v>
      </c>
      <c r="S62" s="227">
        <f>+'6.รายรับ'!V63/'8.คำนวณ'!I62</f>
        <v>230.9851631925599</v>
      </c>
      <c r="T62" s="241">
        <f>+'2.Hosp. Group'!L63</f>
        <v>17</v>
      </c>
      <c r="U62" s="63">
        <f>+DATA!L64</f>
        <v>36945</v>
      </c>
      <c r="V62" s="63">
        <f>+DATA!M64</f>
        <v>1455.13</v>
      </c>
      <c r="W62" s="63">
        <f t="shared" si="1"/>
        <v>3628.365294117647</v>
      </c>
      <c r="X62" s="228">
        <f>+('7.รายจ่าย'!G61+'7.รายจ่าย'!K61)/'8.คำนวณ'!W62</f>
        <v>8429.2534160173582</v>
      </c>
      <c r="Y62" s="228">
        <f>+'7.รายจ่าย'!L61/'8.คำนวณ'!W62</f>
        <v>14.632209189651279</v>
      </c>
      <c r="Z62" s="228">
        <f>+'7.รายจ่าย'!M61/'8.คำนวณ'!W62</f>
        <v>1604.0742560942613</v>
      </c>
      <c r="AA62" s="228">
        <f>+'7.รายจ่าย'!O61/'8.คำนวณ'!W62</f>
        <v>557.74133692680596</v>
      </c>
      <c r="AB62" s="228">
        <f>+'7.รายจ่าย'!P61/'8.คำนวณ'!W62</f>
        <v>350.3354725779119</v>
      </c>
      <c r="AC62" s="228">
        <f>+'7.รายจ่าย'!R61/'8.คำนวณ'!W62</f>
        <v>449.67973666961677</v>
      </c>
      <c r="AD62" s="228">
        <f>+'7.รายจ่าย'!S61/'8.คำนวณ'!W62</f>
        <v>524.17578326068406</v>
      </c>
      <c r="AE62" s="228">
        <f>+'7.รายจ่าย'!T61/'8.คำนวณ'!W62</f>
        <v>421.38894131711561</v>
      </c>
      <c r="AF62" s="228">
        <f>+'7.รายจ่าย'!U61/'8.คำนวณ'!W62</f>
        <v>336.69485042770037</v>
      </c>
      <c r="AG62" s="228">
        <f>+'7.รายจ่าย'!V61/'8.คำนวณ'!W62</f>
        <v>54.896407570351322</v>
      </c>
      <c r="AH62" s="228">
        <f>+'7.รายจ่าย'!Y61/'8.คำนวณ'!W62</f>
        <v>188.43141320649829</v>
      </c>
    </row>
    <row r="63" spans="1:97" s="63" customFormat="1">
      <c r="A63" s="65" t="s">
        <v>177</v>
      </c>
      <c r="B63" s="249">
        <v>23</v>
      </c>
      <c r="C63" s="208">
        <v>61</v>
      </c>
      <c r="D63" s="208">
        <v>8</v>
      </c>
      <c r="E63" s="191" t="s">
        <v>53</v>
      </c>
      <c r="F63" s="191" t="s">
        <v>202</v>
      </c>
      <c r="G63" s="242" t="s">
        <v>331</v>
      </c>
      <c r="H63" s="218">
        <f>+DATA!G65</f>
        <v>55258</v>
      </c>
      <c r="I63" s="219">
        <f>+DATA!H65</f>
        <v>46876</v>
      </c>
      <c r="J63" s="219">
        <f>+DATA!I65</f>
        <v>2438</v>
      </c>
      <c r="K63" s="219">
        <f>+DATA!J65</f>
        <v>4834</v>
      </c>
      <c r="L63" s="219">
        <f>+DATA!K65</f>
        <v>1110</v>
      </c>
      <c r="M63" s="226">
        <f>+'6.รายรับ'!G64/I63</f>
        <v>541.07154215376738</v>
      </c>
      <c r="N63" s="226">
        <f>+('6.รายรับ'!H64+'6.รายรับ'!I64+'6.รายรับ'!J64)/I63</f>
        <v>-0.61757253178600013</v>
      </c>
      <c r="O63" s="226">
        <f>+'6.รายรับ'!K64/'8.คำนวณ'!J63</f>
        <v>285.07344544708781</v>
      </c>
      <c r="P63" s="226">
        <f>+'6.รายรับ'!L64/'8.คำนวณ'!K63</f>
        <v>694.09119776582531</v>
      </c>
      <c r="Q63" s="226">
        <f>+'6.รายรับ'!M64/'8.คำนวณ'!H63</f>
        <v>6.7760686235477214</v>
      </c>
      <c r="R63" s="227">
        <f>+'6.รายรับ'!Q64/'8.คำนวณ'!H63</f>
        <v>55.800028955083427</v>
      </c>
      <c r="S63" s="227">
        <f>+'6.รายรับ'!V64/'8.คำนวณ'!I63</f>
        <v>239.98976021844868</v>
      </c>
      <c r="T63" s="241">
        <f>+'2.Hosp. Group'!L64</f>
        <v>17</v>
      </c>
      <c r="U63" s="63">
        <f>+DATA!L65</f>
        <v>35545</v>
      </c>
      <c r="V63" s="63">
        <f>+DATA!M65</f>
        <v>1208.0999999999999</v>
      </c>
      <c r="W63" s="63">
        <f t="shared" si="1"/>
        <v>3298.9823529411765</v>
      </c>
      <c r="X63" s="228">
        <f>+('7.รายจ่าย'!G62+'7.รายจ่าย'!K62)/'8.คำนวณ'!W63</f>
        <v>8082.7175132438342</v>
      </c>
      <c r="Y63" s="228">
        <f>+'7.รายจ่าย'!L62/'8.คำนวณ'!W63</f>
        <v>96.167837853740991</v>
      </c>
      <c r="Z63" s="228">
        <f>+'7.รายจ่าย'!M62/'8.คำนวณ'!W63</f>
        <v>1455.2721889281363</v>
      </c>
      <c r="AA63" s="228">
        <f>+'7.รายจ่าย'!O62/'8.คำนวณ'!W63</f>
        <v>620.91979006003635</v>
      </c>
      <c r="AB63" s="228">
        <f>+'7.รายจ่าย'!P62/'8.คำนวณ'!W63</f>
        <v>949.91205309302154</v>
      </c>
      <c r="AC63" s="228">
        <f>+'7.รายจ่าย'!R62/'8.คำนวณ'!W63</f>
        <v>447.05775060758481</v>
      </c>
      <c r="AD63" s="228">
        <f>+'7.รายจ่าย'!S62/'8.คำนวณ'!W63</f>
        <v>218.09210023768469</v>
      </c>
      <c r="AE63" s="228">
        <f>+'7.รายจ่าย'!T62/'8.คำนวณ'!W63</f>
        <v>426.81959142480662</v>
      </c>
      <c r="AF63" s="228">
        <f>+'7.รายจ่าย'!U62/'8.คำนวณ'!W63</f>
        <v>240.45084366480214</v>
      </c>
      <c r="AG63" s="228">
        <f>+'7.รายจ่าย'!V62/'8.คำนวณ'!W63</f>
        <v>3.0312377970390155E-3</v>
      </c>
      <c r="AH63" s="228">
        <f>+'7.รายจ่าย'!Y62/'8.คำนวณ'!W63</f>
        <v>213.13087030403315</v>
      </c>
    </row>
    <row r="64" spans="1:97" s="63" customFormat="1">
      <c r="A64" s="65" t="s">
        <v>171</v>
      </c>
      <c r="B64" s="249">
        <v>15</v>
      </c>
      <c r="C64" s="208">
        <v>62</v>
      </c>
      <c r="D64" s="208">
        <v>8</v>
      </c>
      <c r="E64" s="191" t="s">
        <v>55</v>
      </c>
      <c r="F64" s="191" t="s">
        <v>171</v>
      </c>
      <c r="G64" s="242" t="s">
        <v>296</v>
      </c>
      <c r="H64" s="218">
        <f>+DATA!G66</f>
        <v>59324</v>
      </c>
      <c r="I64" s="219">
        <f>+DATA!H66</f>
        <v>48369</v>
      </c>
      <c r="J64" s="219">
        <f>+DATA!I66</f>
        <v>1379</v>
      </c>
      <c r="K64" s="219">
        <f>+DATA!J66</f>
        <v>3565</v>
      </c>
      <c r="L64" s="219">
        <f>+DATA!K66</f>
        <v>6011</v>
      </c>
      <c r="M64" s="226">
        <f>+'6.รายรับ'!G65/I64</f>
        <v>654.35820566892016</v>
      </c>
      <c r="N64" s="226">
        <f>+('6.รายรับ'!H65+'6.รายรับ'!I65+'6.รายรับ'!J65)/I64</f>
        <v>100.54417126672041</v>
      </c>
      <c r="O64" s="226">
        <f>+'6.รายรับ'!K65/'8.คำนวณ'!J64</f>
        <v>730.95129804205953</v>
      </c>
      <c r="P64" s="226">
        <f>+'6.รายรับ'!L65/'8.คำนวณ'!K64</f>
        <v>1612.6465638148668</v>
      </c>
      <c r="Q64" s="226">
        <f>+'6.รายรับ'!M65/'8.คำนวณ'!H64</f>
        <v>5.3735840469287304</v>
      </c>
      <c r="R64" s="227">
        <f>+'6.รายรับ'!Q65/'8.คำนวณ'!H64</f>
        <v>12.273750927112131</v>
      </c>
      <c r="S64" s="227">
        <f>+'6.รายรับ'!V65/'8.คำนวณ'!I64</f>
        <v>226.34600673985403</v>
      </c>
      <c r="T64" s="241">
        <f>+'2.Hosp. Group'!L65</f>
        <v>17</v>
      </c>
      <c r="U64" s="63">
        <f>+DATA!L66</f>
        <v>35439</v>
      </c>
      <c r="V64" s="63">
        <f>+DATA!M66</f>
        <v>1180.0899999999999</v>
      </c>
      <c r="W64" s="63">
        <f t="shared" si="1"/>
        <v>3264.737058823529</v>
      </c>
      <c r="X64" s="228">
        <f>+('7.รายจ่าย'!G63+'7.รายจ่าย'!K63)/'8.คำนวณ'!W64</f>
        <v>7524.8195941552285</v>
      </c>
      <c r="Y64" s="228">
        <f>+'7.รายจ่าย'!L63/'8.คำนวณ'!W64</f>
        <v>17.66833253664425</v>
      </c>
      <c r="Z64" s="228">
        <f>+'7.รายจ่าย'!M63/'8.คำนวณ'!W64</f>
        <v>1304.0451599291034</v>
      </c>
      <c r="AA64" s="228">
        <f>+'7.รายจ่าย'!O63/'8.คำนวณ'!W64</f>
        <v>559.66799992720792</v>
      </c>
      <c r="AB64" s="228">
        <f>+'7.รายจ่าย'!P63/'8.คำนวณ'!W64</f>
        <v>530.97400150953524</v>
      </c>
      <c r="AC64" s="228">
        <f>+'7.รายจ่าย'!R63/'8.คำนวณ'!W64</f>
        <v>470.07144598438975</v>
      </c>
      <c r="AD64" s="228">
        <f>+'7.รายจ่าย'!S63/'8.คำนวณ'!W64</f>
        <v>822.26524269227707</v>
      </c>
      <c r="AE64" s="228">
        <f>+'7.รายจ่าย'!T63/'8.คำนวณ'!W64</f>
        <v>480.28860264938015</v>
      </c>
      <c r="AF64" s="228">
        <f>+'7.รายจ่าย'!U63/'8.คำนวณ'!W64</f>
        <v>237.36095312963681</v>
      </c>
      <c r="AG64" s="228">
        <f>+'7.รายจ่าย'!V63/'8.คำนวณ'!W64</f>
        <v>73.39334705452363</v>
      </c>
      <c r="AH64" s="228">
        <f>+'7.รายจ่าย'!Y63/'8.คำนวณ'!W64</f>
        <v>1092.4078220514291</v>
      </c>
    </row>
    <row r="65" spans="1:97" s="63" customFormat="1">
      <c r="A65" s="65" t="s">
        <v>210</v>
      </c>
      <c r="B65" s="249">
        <v>38</v>
      </c>
      <c r="C65" s="208">
        <v>63</v>
      </c>
      <c r="D65" s="208">
        <v>8</v>
      </c>
      <c r="E65" s="191" t="s">
        <v>49</v>
      </c>
      <c r="F65" s="191" t="s">
        <v>223</v>
      </c>
      <c r="G65" s="242" t="s">
        <v>355</v>
      </c>
      <c r="H65" s="218">
        <f>+DATA!G67</f>
        <v>64593</v>
      </c>
      <c r="I65" s="219">
        <f>+DATA!H67</f>
        <v>53192</v>
      </c>
      <c r="J65" s="219">
        <f>+DATA!I67</f>
        <v>3916</v>
      </c>
      <c r="K65" s="219">
        <f>+DATA!J67</f>
        <v>6836</v>
      </c>
      <c r="L65" s="219">
        <f>+DATA!K67</f>
        <v>649</v>
      </c>
      <c r="M65" s="226">
        <f>+'6.รายรับ'!G66/I65</f>
        <v>241.00504135960301</v>
      </c>
      <c r="N65" s="226">
        <f>+('6.รายรับ'!H66+'6.รายรับ'!I66+'6.รายรับ'!J66)/I65</f>
        <v>444.35593002707179</v>
      </c>
      <c r="O65" s="226">
        <f>+'6.รายรับ'!K66/'8.คำนวณ'!J65</f>
        <v>242.53486721144026</v>
      </c>
      <c r="P65" s="226">
        <f>+'6.รายรับ'!L66/'8.คำนวณ'!K65</f>
        <v>1404.2225585137505</v>
      </c>
      <c r="Q65" s="226">
        <f>+'6.รายรับ'!M66/'8.คำนวณ'!H65</f>
        <v>6.1045175173780439</v>
      </c>
      <c r="R65" s="227">
        <f>+'6.รายรับ'!Q66/'8.คำนวณ'!H65</f>
        <v>17.050195996470208</v>
      </c>
      <c r="S65" s="227">
        <f>+'6.รายรับ'!V66/'8.คำนวณ'!I65</f>
        <v>326.90094995488039</v>
      </c>
      <c r="T65" s="241">
        <f>+'2.Hosp. Group'!L66</f>
        <v>17</v>
      </c>
      <c r="U65" s="63">
        <f>+DATA!L67</f>
        <v>40722</v>
      </c>
      <c r="V65" s="63">
        <f>+DATA!M67</f>
        <v>2185.98</v>
      </c>
      <c r="W65" s="63">
        <f t="shared" si="1"/>
        <v>4581.3917647058825</v>
      </c>
      <c r="X65" s="228">
        <f>+('7.รายจ่าย'!G64+'7.รายจ่าย'!K64)/'8.คำนวณ'!W65</f>
        <v>7633.2472589243998</v>
      </c>
      <c r="Y65" s="228">
        <f>+'7.รายจ่าย'!L64/'8.คำนวณ'!W65</f>
        <v>48.118456425904995</v>
      </c>
      <c r="Z65" s="228">
        <f>+'7.รายจ่าย'!M64/'8.คำนวณ'!W65</f>
        <v>2045.1462549397397</v>
      </c>
      <c r="AA65" s="228">
        <f>+'7.รายจ่าย'!O64/'8.คำนวณ'!W65</f>
        <v>679.19091616906542</v>
      </c>
      <c r="AB65" s="228">
        <f>+'7.รายจ่าย'!P64/'8.คำนวณ'!W65</f>
        <v>607.90626365016738</v>
      </c>
      <c r="AC65" s="228">
        <f>+'7.รายจ่าย'!R64/'8.คำนวณ'!W65</f>
        <v>469.36705272967401</v>
      </c>
      <c r="AD65" s="228">
        <f>+'7.รายจ่าย'!S64/'8.คำนวณ'!W65</f>
        <v>1758.9487941373068</v>
      </c>
      <c r="AE65" s="228">
        <f>+'7.รายจ่าย'!T64/'8.คำนวณ'!W65</f>
        <v>234.11870346103404</v>
      </c>
      <c r="AF65" s="228">
        <f>+'7.รายจ่าย'!U64/'8.คำนวณ'!W65</f>
        <v>314.49800933854419</v>
      </c>
      <c r="AG65" s="228">
        <f>+'7.รายจ่าย'!V64/'8.คำนวณ'!W65</f>
        <v>7.2355894676752479</v>
      </c>
      <c r="AH65" s="228">
        <f>+'7.รายจ่าย'!Y64/'8.คำนวณ'!W65</f>
        <v>47.766052596911855</v>
      </c>
    </row>
    <row r="66" spans="1:97" s="63" customFormat="1">
      <c r="A66" s="65" t="s">
        <v>228</v>
      </c>
      <c r="B66" s="249">
        <v>44</v>
      </c>
      <c r="C66" s="208">
        <v>64</v>
      </c>
      <c r="D66" s="208">
        <v>8</v>
      </c>
      <c r="E66" s="191" t="s">
        <v>49</v>
      </c>
      <c r="F66" s="191" t="s">
        <v>228</v>
      </c>
      <c r="G66" s="242" t="s">
        <v>1352</v>
      </c>
      <c r="H66" s="218">
        <f>+DATA!G68</f>
        <v>56878</v>
      </c>
      <c r="I66" s="219">
        <f>+DATA!H68</f>
        <v>51555</v>
      </c>
      <c r="J66" s="219">
        <f>+DATA!I68</f>
        <v>1323</v>
      </c>
      <c r="K66" s="219">
        <f>+DATA!J68</f>
        <v>4000</v>
      </c>
      <c r="L66" s="219">
        <f>+DATA!K68</f>
        <v>0</v>
      </c>
      <c r="M66" s="226">
        <f>+'6.รายรับ'!G67/I66</f>
        <v>520.86170090194946</v>
      </c>
      <c r="N66" s="226">
        <f>+('6.รายรับ'!H67+'6.รายรับ'!I67+'6.รายรับ'!J67)/I66</f>
        <v>207.34892328581128</v>
      </c>
      <c r="O66" s="226">
        <f>+'6.รายรับ'!K67/'8.คำนวณ'!J66</f>
        <v>813.44383975812525</v>
      </c>
      <c r="P66" s="226">
        <f>+'6.รายรับ'!L67/'8.คำนวณ'!K66</f>
        <v>1500.7310350000002</v>
      </c>
      <c r="Q66" s="226">
        <f>+'6.รายรับ'!M67/'8.คำนวณ'!H66</f>
        <v>9.2379654699532328</v>
      </c>
      <c r="R66" s="227">
        <f>+'6.รายรับ'!Q67/'8.คำนวณ'!H66</f>
        <v>23.063434016667252</v>
      </c>
      <c r="S66" s="227">
        <f>+'6.รายรับ'!V67/'8.คำนวณ'!I66</f>
        <v>275.18175986810206</v>
      </c>
      <c r="T66" s="241">
        <f>+'2.Hosp. Group'!L67</f>
        <v>17</v>
      </c>
      <c r="U66" s="63">
        <f>+DATA!L68</f>
        <v>40308</v>
      </c>
      <c r="V66" s="63">
        <f>+DATA!M68</f>
        <v>1292.048</v>
      </c>
      <c r="W66" s="63">
        <f t="shared" si="1"/>
        <v>3663.1068235294115</v>
      </c>
      <c r="X66" s="228">
        <f>+('7.รายจ่าย'!G65+'7.รายจ่าย'!K65)/'8.คำนวณ'!W66</f>
        <v>8425.5468286515279</v>
      </c>
      <c r="Y66" s="228">
        <f>+'7.รายจ่าย'!L65/'8.คำนวณ'!W66</f>
        <v>22.924256388212797</v>
      </c>
      <c r="Z66" s="228">
        <f>+'7.รายจ่าย'!M65/'8.คำนวณ'!W66</f>
        <v>2024.8884723632864</v>
      </c>
      <c r="AA66" s="228">
        <f>+'7.รายจ่าย'!O65/'8.คำนวณ'!W66</f>
        <v>855.95226157750756</v>
      </c>
      <c r="AB66" s="228">
        <f>+'7.รายจ่าย'!P65/'8.คำนวณ'!W66</f>
        <v>705.63899021364318</v>
      </c>
      <c r="AC66" s="228">
        <f>+'7.รายจ่าย'!R65/'8.คำนวณ'!W66</f>
        <v>545.47814089537883</v>
      </c>
      <c r="AD66" s="228">
        <f>+'7.รายจ่าย'!S65/'8.คำนวณ'!W66</f>
        <v>609.40518186940517</v>
      </c>
      <c r="AE66" s="228">
        <f>+'7.รายจ่าย'!T65/'8.คำนวณ'!W66</f>
        <v>784.83173942222243</v>
      </c>
      <c r="AF66" s="228">
        <f>+'7.รายจ่าย'!U65/'8.คำนวณ'!W66</f>
        <v>360.248492215287</v>
      </c>
      <c r="AG66" s="228">
        <f>+'7.รายจ่าย'!V65/'8.คำนวณ'!W66</f>
        <v>11.100263235245375</v>
      </c>
      <c r="AH66" s="228">
        <f>+'7.รายจ่าย'!Y65/'8.คำนวณ'!W66</f>
        <v>43.743196068088523</v>
      </c>
    </row>
    <row r="67" spans="1:97" s="63" customFormat="1">
      <c r="A67" s="65" t="s">
        <v>223</v>
      </c>
      <c r="B67" s="249">
        <v>32</v>
      </c>
      <c r="C67" s="208">
        <v>65</v>
      </c>
      <c r="D67" s="208">
        <v>8</v>
      </c>
      <c r="E67" s="191" t="s">
        <v>53</v>
      </c>
      <c r="F67" s="191" t="s">
        <v>210</v>
      </c>
      <c r="G67" s="242" t="s">
        <v>340</v>
      </c>
      <c r="H67" s="218">
        <f>+DATA!G69</f>
        <v>48447</v>
      </c>
      <c r="I67" s="219">
        <f>+DATA!H69</f>
        <v>41578</v>
      </c>
      <c r="J67" s="219">
        <f>+DATA!I69</f>
        <v>1615</v>
      </c>
      <c r="K67" s="219">
        <f>+DATA!J69</f>
        <v>4754</v>
      </c>
      <c r="L67" s="219">
        <f>+DATA!K69</f>
        <v>500</v>
      </c>
      <c r="M67" s="226">
        <f>+'6.รายรับ'!G68/I67</f>
        <v>391.78005916590507</v>
      </c>
      <c r="N67" s="226">
        <f>+('6.รายรับ'!H68+'6.รายรับ'!I68+'6.รายรับ'!J68)/I67</f>
        <v>307.65236158545383</v>
      </c>
      <c r="O67" s="226">
        <f>+'6.รายรับ'!K68/'8.คำนวณ'!J67</f>
        <v>515.37003095975228</v>
      </c>
      <c r="P67" s="226">
        <f>+'6.รายรับ'!L68/'8.คำนวณ'!K67</f>
        <v>1226.0770593184686</v>
      </c>
      <c r="Q67" s="226">
        <f>+'6.รายรับ'!M68/'8.คำนวณ'!H67</f>
        <v>4.1366854500794679</v>
      </c>
      <c r="R67" s="227">
        <f>+'6.รายรับ'!Q68/'8.คำนวณ'!H67</f>
        <v>63.295290730076168</v>
      </c>
      <c r="S67" s="227">
        <f>+'6.รายรับ'!V68/'8.คำนวณ'!I67</f>
        <v>397.15417167732937</v>
      </c>
      <c r="T67" s="241">
        <f>+'2.Hosp. Group'!L68</f>
        <v>17</v>
      </c>
      <c r="U67" s="63">
        <f>+DATA!L69</f>
        <v>39035</v>
      </c>
      <c r="V67" s="63">
        <f>+DATA!M69</f>
        <v>1372.92</v>
      </c>
      <c r="W67" s="63">
        <f t="shared" ref="W67:W90" si="2">+(U67/T67)+V67</f>
        <v>3669.0964705882352</v>
      </c>
      <c r="X67" s="228">
        <f>+('7.รายจ่าย'!G66+'7.รายจ่าย'!K66)/'8.คำนวณ'!W67</f>
        <v>8476.4959873115095</v>
      </c>
      <c r="Y67" s="228">
        <f>+'7.รายจ่าย'!L66/'8.คำนวณ'!W67</f>
        <v>11.788572567312615</v>
      </c>
      <c r="Z67" s="228">
        <f>+'7.รายจ่าย'!M66/'8.คำนวณ'!W67</f>
        <v>1847.4856614803709</v>
      </c>
      <c r="AA67" s="228">
        <f>+'7.รายจ่าย'!O66/'8.คำนวณ'!W67</f>
        <v>610.73862406259968</v>
      </c>
      <c r="AB67" s="228">
        <f>+'7.รายจ่าย'!P66/'8.คำนวณ'!W67</f>
        <v>173.57789175216084</v>
      </c>
      <c r="AC67" s="228">
        <f>+'7.รายจ่าย'!R66/'8.คำนวณ'!W67</f>
        <v>426.40519063516842</v>
      </c>
      <c r="AD67" s="228">
        <f>+'7.รายจ่าย'!S66/'8.คำนวณ'!W67</f>
        <v>1407.2395019834985</v>
      </c>
      <c r="AE67" s="228">
        <f>+'7.รายจ่าย'!T66/'8.คำนวณ'!W67</f>
        <v>347.71966619767267</v>
      </c>
      <c r="AF67" s="228">
        <f>+'7.รายจ่าย'!U66/'8.คำนวณ'!W67</f>
        <v>194.56146103608776</v>
      </c>
      <c r="AG67" s="228">
        <f>+'7.รายจ่าย'!V66/'8.คำนวณ'!W67</f>
        <v>290.37843745470917</v>
      </c>
      <c r="AH67" s="228">
        <f>+'7.รายจ่าย'!Y66/'8.คำนวณ'!W67</f>
        <v>55.276780435125559</v>
      </c>
    </row>
    <row r="68" spans="1:97" s="230" customFormat="1">
      <c r="A68" s="65" t="s">
        <v>242</v>
      </c>
      <c r="B68" s="249">
        <v>65</v>
      </c>
      <c r="C68" s="208">
        <v>66</v>
      </c>
      <c r="D68" s="208">
        <v>9</v>
      </c>
      <c r="E68" s="191" t="s">
        <v>88</v>
      </c>
      <c r="F68" s="191" t="s">
        <v>179</v>
      </c>
      <c r="G68" s="242" t="s">
        <v>305</v>
      </c>
      <c r="H68" s="218">
        <f>+DATA!G70</f>
        <v>89559</v>
      </c>
      <c r="I68" s="219">
        <f>+DATA!H70</f>
        <v>80002</v>
      </c>
      <c r="J68" s="219">
        <f>+DATA!I70</f>
        <v>2911</v>
      </c>
      <c r="K68" s="219">
        <f>+DATA!J70</f>
        <v>6354</v>
      </c>
      <c r="L68" s="219">
        <f>+DATA!K70</f>
        <v>292</v>
      </c>
      <c r="M68" s="226">
        <f>+'6.รายรับ'!G69/I68</f>
        <v>481.95222219444514</v>
      </c>
      <c r="N68" s="226">
        <f>+('6.รายรับ'!H69+'6.รายรับ'!I69+'6.รายรับ'!J69)/I68</f>
        <v>51.669294017649563</v>
      </c>
      <c r="O68" s="226">
        <f>+'6.รายรับ'!K69/'8.คำนวณ'!J68</f>
        <v>316.222016489179</v>
      </c>
      <c r="P68" s="226">
        <f>+'6.รายรับ'!L69/'8.คำนวณ'!K68</f>
        <v>547.58328297135654</v>
      </c>
      <c r="Q68" s="226">
        <f>+'6.รายรับ'!M69/'8.คำนวณ'!H68</f>
        <v>3.7784533101084201</v>
      </c>
      <c r="R68" s="227">
        <f>+'6.รายรับ'!Q69/'8.คำนวณ'!H68</f>
        <v>17.452193526055449</v>
      </c>
      <c r="S68" s="227">
        <f>+'6.รายรับ'!V69/'8.คำนวณ'!I68</f>
        <v>219.39624421889451</v>
      </c>
      <c r="T68" s="241">
        <f>+'2.Hosp. Group'!L69</f>
        <v>17</v>
      </c>
      <c r="U68" s="63">
        <f>+DATA!L70</f>
        <v>38660</v>
      </c>
      <c r="V68" s="63">
        <f>+DATA!M70</f>
        <v>1894.71</v>
      </c>
      <c r="W68" s="63">
        <f t="shared" si="2"/>
        <v>4168.8276470588235</v>
      </c>
      <c r="X68" s="228">
        <f>+('7.รายจ่าย'!G67+'7.รายจ่าย'!K67)/'8.คำนวณ'!W68</f>
        <v>8548.2064712226183</v>
      </c>
      <c r="Y68" s="228">
        <f>+'7.รายจ่าย'!L67/'8.คำนวณ'!W68</f>
        <v>16.183446693364349</v>
      </c>
      <c r="Z68" s="228">
        <f>+'7.รายจ่าย'!M67/'8.คำนวณ'!W68</f>
        <v>1825.3035155743462</v>
      </c>
      <c r="AA68" s="228">
        <f>+'7.รายจ่าย'!O67/'8.คำนวณ'!W68</f>
        <v>893.14332594845746</v>
      </c>
      <c r="AB68" s="228">
        <f>+'7.รายจ่าย'!P67/'8.คำนวณ'!W68</f>
        <v>781.63264972082004</v>
      </c>
      <c r="AC68" s="228">
        <f>+'7.รายจ่าย'!R67/'8.คำนวณ'!W68</f>
        <v>492.37321947050424</v>
      </c>
      <c r="AD68" s="228">
        <f>+'7.รายจ่าย'!S67/'8.คำนวณ'!W68</f>
        <v>512.93355615424127</v>
      </c>
      <c r="AE68" s="228">
        <f>+'7.รายจ่าย'!T67/'8.คำนวณ'!W68</f>
        <v>613.86497995557215</v>
      </c>
      <c r="AF68" s="228">
        <f>+'7.รายจ่าย'!U67/'8.คำนวณ'!W68</f>
        <v>253.76967568961058</v>
      </c>
      <c r="AG68" s="228">
        <f>+'7.รายจ่าย'!V67/'8.คำนวณ'!W68</f>
        <v>46.515235557125877</v>
      </c>
      <c r="AH68" s="228">
        <f>+'7.รายจ่าย'!Y67/'8.คำนวณ'!W68</f>
        <v>57.570142092423502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</row>
    <row r="69" spans="1:97" s="63" customFormat="1">
      <c r="A69" s="65" t="s">
        <v>224</v>
      </c>
      <c r="B69" s="249">
        <v>16</v>
      </c>
      <c r="C69" s="208">
        <v>67</v>
      </c>
      <c r="D69" s="208">
        <v>9</v>
      </c>
      <c r="E69" s="191" t="s">
        <v>55</v>
      </c>
      <c r="F69" s="191" t="s">
        <v>172</v>
      </c>
      <c r="G69" s="242" t="s">
        <v>297</v>
      </c>
      <c r="H69" s="218">
        <f>+DATA!G71</f>
        <v>70390</v>
      </c>
      <c r="I69" s="219">
        <f>+DATA!H71</f>
        <v>52362</v>
      </c>
      <c r="J69" s="219">
        <f>+DATA!I71</f>
        <v>1800</v>
      </c>
      <c r="K69" s="219">
        <f>+DATA!J71</f>
        <v>5776</v>
      </c>
      <c r="L69" s="219">
        <f>+DATA!K71</f>
        <v>10452</v>
      </c>
      <c r="M69" s="226">
        <f>+'6.รายรับ'!G70/I69</f>
        <v>701.35435945914958</v>
      </c>
      <c r="N69" s="226">
        <f>+('6.รายรับ'!H70+'6.รายรับ'!I70+'6.รายรับ'!J70)/I69</f>
        <v>237.90859898399603</v>
      </c>
      <c r="O69" s="226">
        <f>+'6.รายรับ'!K70/'8.คำนวณ'!J69</f>
        <v>548.96410555555553</v>
      </c>
      <c r="P69" s="226">
        <f>+'6.รายรับ'!L70/'8.คำนวณ'!K69</f>
        <v>1438.0010457063713</v>
      </c>
      <c r="Q69" s="226">
        <f>+'6.รายรับ'!M70/'8.คำนวณ'!H69</f>
        <v>5.3543933797414409</v>
      </c>
      <c r="R69" s="227">
        <f>+'6.รายรับ'!Q70/'8.คำนวณ'!H69</f>
        <v>34.06820926267936</v>
      </c>
      <c r="S69" s="227">
        <f>+'6.รายรับ'!V70/'8.คำนวณ'!I69</f>
        <v>326.58272258508077</v>
      </c>
      <c r="T69" s="241">
        <f>+'2.Hosp. Group'!L70</f>
        <v>17</v>
      </c>
      <c r="U69" s="63">
        <f>+DATA!L71</f>
        <v>32418</v>
      </c>
      <c r="V69" s="63">
        <f>+DATA!M71</f>
        <v>830.28200000000004</v>
      </c>
      <c r="W69" s="63">
        <f t="shared" si="2"/>
        <v>2737.2231764705884</v>
      </c>
      <c r="X69" s="228">
        <f>+('7.รายจ่าย'!G68+'7.รายจ่าย'!K68)/'8.คำนวณ'!W69</f>
        <v>12581.407218100851</v>
      </c>
      <c r="Y69" s="228">
        <f>+'7.รายจ่าย'!L68/'8.คำนวณ'!W69</f>
        <v>15.191633023368421</v>
      </c>
      <c r="Z69" s="228">
        <f>+'7.รายจ่าย'!M68/'8.คำนวณ'!W69</f>
        <v>3258.1150184104563</v>
      </c>
      <c r="AA69" s="228">
        <f>+'7.รายจ่าย'!O68/'8.คำนวณ'!W69</f>
        <v>934.65257125974404</v>
      </c>
      <c r="AB69" s="228">
        <f>+'7.รายจ่าย'!P68/'8.คำนวณ'!W69</f>
        <v>79.324916530909363</v>
      </c>
      <c r="AC69" s="228">
        <f>+'7.รายจ่าย'!R68/'8.คำนวณ'!W69</f>
        <v>833.95213792664151</v>
      </c>
      <c r="AD69" s="228">
        <f>+'7.รายจ่าย'!S68/'8.คำนวณ'!W69</f>
        <v>791.55529904350897</v>
      </c>
      <c r="AE69" s="228">
        <f>+'7.รายจ่าย'!T68/'8.คำนวณ'!W69</f>
        <v>1127.0129620843313</v>
      </c>
      <c r="AF69" s="228">
        <f>+'7.รายจ่าย'!U68/'8.คำนวณ'!W69</f>
        <v>476.63884743305982</v>
      </c>
      <c r="AG69" s="228">
        <f>+'7.รายจ่าย'!V68/'8.คำนวณ'!W69</f>
        <v>19.439302742061866</v>
      </c>
      <c r="AH69" s="228">
        <f>+'7.รายจ่าย'!Y68/'8.คำนวณ'!W69</f>
        <v>2374.2751507678645</v>
      </c>
    </row>
    <row r="70" spans="1:97" s="63" customFormat="1">
      <c r="A70" s="65" t="s">
        <v>229</v>
      </c>
      <c r="B70" s="249">
        <v>39</v>
      </c>
      <c r="C70" s="208">
        <v>68</v>
      </c>
      <c r="D70" s="208">
        <v>9</v>
      </c>
      <c r="E70" s="191" t="s">
        <v>49</v>
      </c>
      <c r="F70" s="191" t="s">
        <v>224</v>
      </c>
      <c r="G70" s="242" t="s">
        <v>356</v>
      </c>
      <c r="H70" s="218">
        <f>+DATA!G72</f>
        <v>44423</v>
      </c>
      <c r="I70" s="219">
        <f>+DATA!H72</f>
        <v>37049</v>
      </c>
      <c r="J70" s="219">
        <f>+DATA!I72</f>
        <v>2726</v>
      </c>
      <c r="K70" s="219">
        <f>+DATA!J72</f>
        <v>4476</v>
      </c>
      <c r="L70" s="219">
        <f>+DATA!K72</f>
        <v>172</v>
      </c>
      <c r="M70" s="226">
        <f>+'6.รายรับ'!G71/I70</f>
        <v>658.04131177629642</v>
      </c>
      <c r="N70" s="226">
        <f>+('6.รายรับ'!H71+'6.รายรับ'!I71+'6.รายรับ'!J71)/I70</f>
        <v>132.49409889605656</v>
      </c>
      <c r="O70" s="226">
        <f>+'6.รายรับ'!K71/'8.คำนวณ'!J70</f>
        <v>749.22836023477612</v>
      </c>
      <c r="P70" s="226">
        <f>+'6.รายรับ'!L71/'8.คำนวณ'!K70</f>
        <v>1931.4145352993742</v>
      </c>
      <c r="Q70" s="226">
        <f>+'6.รายรับ'!M71/'8.คำนวณ'!H70</f>
        <v>12.439704657497243</v>
      </c>
      <c r="R70" s="227">
        <f>+'6.รายรับ'!Q71/'8.คำนวณ'!H70</f>
        <v>60.938792967606872</v>
      </c>
      <c r="S70" s="227">
        <f>+'6.รายรับ'!V71/'8.คำนวณ'!I70</f>
        <v>449.25949931172232</v>
      </c>
      <c r="T70" s="241">
        <f>+'2.Hosp. Group'!L71</f>
        <v>17</v>
      </c>
      <c r="U70" s="63">
        <f>+DATA!L72</f>
        <v>37011</v>
      </c>
      <c r="V70" s="63">
        <f>+DATA!M72</f>
        <v>2502.11</v>
      </c>
      <c r="W70" s="63">
        <f t="shared" si="2"/>
        <v>4679.227647058824</v>
      </c>
      <c r="X70" s="228">
        <f>+('7.รายจ่าย'!G69+'7.รายจ่าย'!K69)/'8.คำนวณ'!W70</f>
        <v>7849.2867093324976</v>
      </c>
      <c r="Y70" s="228">
        <f>+'7.รายจ่าย'!L69/'8.คำนวณ'!W70</f>
        <v>74.497018801619717</v>
      </c>
      <c r="Z70" s="228">
        <f>+'7.รายจ่าย'!M69/'8.คำนวณ'!W70</f>
        <v>1538.4731355237484</v>
      </c>
      <c r="AA70" s="228">
        <f>+'7.รายจ่าย'!O69/'8.คำนวณ'!W70</f>
        <v>559.82521637872105</v>
      </c>
      <c r="AB70" s="228">
        <f>+'7.รายจ่าย'!P69/'8.คำนวณ'!W70</f>
        <v>953.73843433437412</v>
      </c>
      <c r="AC70" s="228">
        <f>+'7.รายจ่าย'!R69/'8.คำนวณ'!W70</f>
        <v>561.12888879223021</v>
      </c>
      <c r="AD70" s="228">
        <f>+'7.รายจ่าย'!S69/'8.คำนวณ'!W70</f>
        <v>346.49056474503647</v>
      </c>
      <c r="AE70" s="228">
        <f>+'7.รายจ่าย'!T69/'8.คำนวณ'!W70</f>
        <v>783.46369882309625</v>
      </c>
      <c r="AF70" s="228">
        <f>+'7.รายจ่าย'!U69/'8.คำนวณ'!W70</f>
        <v>277.74351838105002</v>
      </c>
      <c r="AG70" s="228">
        <f>+'7.รายจ่าย'!V69/'8.คำนวณ'!W70</f>
        <v>37.473235590539254</v>
      </c>
      <c r="AH70" s="228">
        <f>+'7.รายจ่าย'!Y69/'8.คำนวณ'!W70</f>
        <v>167.12181132959725</v>
      </c>
    </row>
    <row r="71" spans="1:97" s="63" customFormat="1">
      <c r="A71" s="65" t="s">
        <v>172</v>
      </c>
      <c r="B71" s="249">
        <v>45</v>
      </c>
      <c r="C71" s="208">
        <v>69</v>
      </c>
      <c r="D71" s="208">
        <v>9</v>
      </c>
      <c r="E71" s="191" t="s">
        <v>49</v>
      </c>
      <c r="F71" s="191" t="s">
        <v>229</v>
      </c>
      <c r="G71" s="242" t="s">
        <v>362</v>
      </c>
      <c r="H71" s="218">
        <f>+DATA!G73</f>
        <v>59423</v>
      </c>
      <c r="I71" s="219">
        <f>+DATA!H73</f>
        <v>51558</v>
      </c>
      <c r="J71" s="219">
        <f>+DATA!I73</f>
        <v>1951</v>
      </c>
      <c r="K71" s="219">
        <f>+DATA!J73</f>
        <v>5711</v>
      </c>
      <c r="L71" s="219">
        <f>+DATA!K73</f>
        <v>203</v>
      </c>
      <c r="M71" s="226">
        <f>+'6.รายรับ'!G72/I71</f>
        <v>420.02476899802161</v>
      </c>
      <c r="N71" s="226">
        <f>+('6.รายรับ'!H72+'6.รายรับ'!I72+'6.รายรับ'!J72)/I71</f>
        <v>108.36770743628534</v>
      </c>
      <c r="O71" s="226">
        <f>+'6.รายรับ'!K72/'8.คำนวณ'!J71</f>
        <v>396.90681189133772</v>
      </c>
      <c r="P71" s="226">
        <f>+'6.รายรับ'!L72/'8.คำนวณ'!K71</f>
        <v>1791.6286849938715</v>
      </c>
      <c r="Q71" s="226">
        <f>+'6.รายรับ'!M72/'8.คำนวณ'!H71</f>
        <v>3.8911869141578177</v>
      </c>
      <c r="R71" s="227">
        <f>+'6.รายรับ'!Q72/'8.คำนวณ'!H71</f>
        <v>19.333199266277365</v>
      </c>
      <c r="S71" s="227">
        <f>+'6.รายรับ'!V72/'8.คำนวณ'!I71</f>
        <v>373.71774855502542</v>
      </c>
      <c r="T71" s="241">
        <f>+'2.Hosp. Group'!L72</f>
        <v>17</v>
      </c>
      <c r="U71" s="63">
        <f>+DATA!L73</f>
        <v>47626</v>
      </c>
      <c r="V71" s="63">
        <f>+DATA!M73</f>
        <v>581.072</v>
      </c>
      <c r="W71" s="63">
        <f t="shared" si="2"/>
        <v>3382.601411764706</v>
      </c>
      <c r="X71" s="228">
        <f>+('7.รายจ่าย'!G70+'7.รายจ่าย'!K70)/'8.คำนวณ'!W71</f>
        <v>10192.5901201623</v>
      </c>
      <c r="Y71" s="228">
        <f>+'7.รายจ่าย'!L70/'8.คำนวณ'!W71</f>
        <v>10.012707936029186</v>
      </c>
      <c r="Z71" s="228">
        <f>+'7.รายจ่าย'!M70/'8.คำนวณ'!W71</f>
        <v>2133.7147631102716</v>
      </c>
      <c r="AA71" s="228">
        <f>+'7.รายจ่าย'!O70/'8.คำนวณ'!W71</f>
        <v>719.81323945872214</v>
      </c>
      <c r="AB71" s="228">
        <f>+'7.รายจ่าย'!P70/'8.คำนวณ'!W71</f>
        <v>626.19073078875033</v>
      </c>
      <c r="AC71" s="228">
        <f>+'7.รายจ่าย'!R70/'8.คำนวณ'!W71</f>
        <v>581.99733588266486</v>
      </c>
      <c r="AD71" s="228">
        <f>+'7.รายจ่าย'!S70/'8.คำนวณ'!W71</f>
        <v>1599.7830785439344</v>
      </c>
      <c r="AE71" s="228">
        <f>+'7.รายจ่าย'!T70/'8.คำนวณ'!W71</f>
        <v>228.02858099606735</v>
      </c>
      <c r="AF71" s="228">
        <f>+'7.รายจ่าย'!U70/'8.คำนวณ'!W71</f>
        <v>341.88398490517835</v>
      </c>
      <c r="AG71" s="228">
        <f>+'7.รายจ่าย'!V70/'8.คำนวณ'!W71</f>
        <v>12.890992668642914</v>
      </c>
      <c r="AH71" s="228">
        <f>+'7.รายจ่าย'!Y70/'8.คำนวณ'!W71</f>
        <v>8.2909561565425172</v>
      </c>
    </row>
    <row r="72" spans="1:97" s="63" customFormat="1">
      <c r="A72" s="65" t="s">
        <v>179</v>
      </c>
      <c r="B72" s="249">
        <v>8</v>
      </c>
      <c r="C72" s="208">
        <v>70</v>
      </c>
      <c r="D72" s="208">
        <v>9</v>
      </c>
      <c r="E72" s="191" t="s">
        <v>51</v>
      </c>
      <c r="F72" s="191" t="s">
        <v>242</v>
      </c>
      <c r="G72" s="242" t="s">
        <v>377</v>
      </c>
      <c r="H72" s="218">
        <f>+DATA!G74</f>
        <v>58073</v>
      </c>
      <c r="I72" s="219">
        <f>+DATA!H74</f>
        <v>52422</v>
      </c>
      <c r="J72" s="219">
        <f>+DATA!I74</f>
        <v>1322</v>
      </c>
      <c r="K72" s="219">
        <f>+DATA!J74</f>
        <v>4149</v>
      </c>
      <c r="L72" s="219">
        <f>+DATA!K74</f>
        <v>180</v>
      </c>
      <c r="M72" s="226">
        <f>+'6.รายรับ'!G73/I72</f>
        <v>473.04564915493489</v>
      </c>
      <c r="N72" s="226">
        <f>+('6.รายรับ'!H73+'6.รายรับ'!I73+'6.รายรับ'!J73)/I72</f>
        <v>323.05425451146465</v>
      </c>
      <c r="O72" s="226">
        <f>+'6.รายรับ'!K73/'8.คำนวณ'!J72</f>
        <v>830.68949319213334</v>
      </c>
      <c r="P72" s="226">
        <f>+'6.รายรับ'!L73/'8.คำนวณ'!K72</f>
        <v>1463.100248252591</v>
      </c>
      <c r="Q72" s="226">
        <f>+'6.รายรับ'!M73/'8.คำนวณ'!H72</f>
        <v>4.5685602603619584</v>
      </c>
      <c r="R72" s="227">
        <f>+'6.รายรับ'!Q73/'8.คำนวณ'!H72</f>
        <v>23.278993680367812</v>
      </c>
      <c r="S72" s="227">
        <f>+'6.รายรับ'!V73/'8.คำนวณ'!I72</f>
        <v>322.35666075311894</v>
      </c>
      <c r="T72" s="241">
        <f>+'2.Hosp. Group'!L73</f>
        <v>17</v>
      </c>
      <c r="U72" s="63">
        <f>+DATA!L74</f>
        <v>51050</v>
      </c>
      <c r="V72" s="63">
        <f>+DATA!M74</f>
        <v>1250.8499999999999</v>
      </c>
      <c r="W72" s="63">
        <f t="shared" si="2"/>
        <v>4253.7911764705877</v>
      </c>
      <c r="X72" s="228">
        <f>+('7.รายจ่าย'!G71+'7.รายจ่าย'!K71)/'8.คำนวณ'!W72</f>
        <v>8177.2961593429818</v>
      </c>
      <c r="Y72" s="228">
        <f>+'7.รายจ่าย'!L71/'8.คำนวณ'!W72</f>
        <v>38.224020233853679</v>
      </c>
      <c r="Z72" s="228">
        <f>+'7.รายจ่าย'!M71/'8.คำนวณ'!W72</f>
        <v>1558.93016955809</v>
      </c>
      <c r="AA72" s="228">
        <f>+'7.รายจ่าย'!O71/'8.คำนวณ'!W72</f>
        <v>614.2959777748431</v>
      </c>
      <c r="AB72" s="228">
        <f>+'7.รายจ่าย'!P71/'8.คำนวณ'!W72</f>
        <v>590.58405685170817</v>
      </c>
      <c r="AC72" s="228">
        <f>+'7.รายจ่าย'!R71/'8.คำนวณ'!W72</f>
        <v>403.0164855018603</v>
      </c>
      <c r="AD72" s="228">
        <f>+'7.รายจ่าย'!S71/'8.คำนวณ'!W72</f>
        <v>1579.3138993658947</v>
      </c>
      <c r="AE72" s="228">
        <f>+'7.รายจ่าย'!T71/'8.คำนวณ'!W72</f>
        <v>873.38984117282246</v>
      </c>
      <c r="AF72" s="228">
        <f>+'7.รายจ่าย'!U71/'8.คำนวณ'!W72</f>
        <v>361.91711725664788</v>
      </c>
      <c r="AG72" s="228">
        <f>+'7.รายจ่าย'!V71/'8.คำนวณ'!W72</f>
        <v>13.815964997313817</v>
      </c>
      <c r="AH72" s="228">
        <f>+'7.รายจ่าย'!Y71/'8.คำนวณ'!W72</f>
        <v>1281.4564876037916</v>
      </c>
    </row>
    <row r="73" spans="1:97" s="63" customFormat="1" ht="24.6" customHeight="1">
      <c r="A73" s="65" t="s">
        <v>214</v>
      </c>
      <c r="B73" s="249">
        <v>74</v>
      </c>
      <c r="C73" s="208">
        <v>71</v>
      </c>
      <c r="D73" s="208">
        <v>10</v>
      </c>
      <c r="E73" s="191" t="s">
        <v>45</v>
      </c>
      <c r="F73" s="191" t="s">
        <v>187</v>
      </c>
      <c r="G73" s="242" t="s">
        <v>314</v>
      </c>
      <c r="H73" s="218">
        <f>+DATA!G75</f>
        <v>100652</v>
      </c>
      <c r="I73" s="219">
        <f>+DATA!H75</f>
        <v>89783</v>
      </c>
      <c r="J73" s="219">
        <f>+DATA!I75</f>
        <v>4714</v>
      </c>
      <c r="K73" s="219">
        <f>+DATA!J75</f>
        <v>5997</v>
      </c>
      <c r="L73" s="219">
        <f>+DATA!K75</f>
        <v>158</v>
      </c>
      <c r="M73" s="226">
        <f>+'6.รายรับ'!G74/I73</f>
        <v>618.15283049129573</v>
      </c>
      <c r="N73" s="226">
        <f>+('6.รายรับ'!H74+'6.รายรับ'!I74+'6.รายรับ'!J74)/I73</f>
        <v>130.4231041511199</v>
      </c>
      <c r="O73" s="226">
        <f>+'6.รายรับ'!K74/'8.คำนวณ'!J73</f>
        <v>301.51068943572346</v>
      </c>
      <c r="P73" s="226">
        <f>+'6.รายรับ'!L74/'8.คำนวณ'!K73</f>
        <v>1525.0368967817242</v>
      </c>
      <c r="Q73" s="226">
        <f>+'6.รายรับ'!M74/'8.คำนวณ'!H73</f>
        <v>19.717536660970474</v>
      </c>
      <c r="R73" s="227">
        <f>+'6.รายรับ'!Q74/'8.คำนวณ'!H73</f>
        <v>50.508397746691571</v>
      </c>
      <c r="S73" s="227">
        <f>+'6.รายรับ'!V74/'8.คำนวณ'!I73</f>
        <v>283.18728378423532</v>
      </c>
      <c r="T73" s="241">
        <f>+'2.Hosp. Group'!L74</f>
        <v>17</v>
      </c>
      <c r="U73" s="63">
        <f>+DATA!L75</f>
        <v>59270</v>
      </c>
      <c r="V73" s="63">
        <f>+DATA!M75</f>
        <v>4598.5200000000004</v>
      </c>
      <c r="W73" s="63">
        <f t="shared" si="2"/>
        <v>8084.9905882352941</v>
      </c>
      <c r="X73" s="228">
        <f>+('7.รายจ่าย'!G72+'7.รายจ่าย'!K72)/'8.คำนวณ'!W73</f>
        <v>6881.2561749862707</v>
      </c>
      <c r="Y73" s="228">
        <f>+'7.รายจ่าย'!L72/'8.คำนวณ'!W73</f>
        <v>19.663721097132495</v>
      </c>
      <c r="Z73" s="228">
        <f>+'7.รายจ่าย'!M72/'8.คำนวณ'!W73</f>
        <v>1653.6293572752529</v>
      </c>
      <c r="AA73" s="228">
        <f>+'7.รายจ่าย'!O72/'8.คำนวณ'!W73</f>
        <v>743.87354374307552</v>
      </c>
      <c r="AB73" s="228">
        <f>+'7.รายจ่าย'!P72/'8.คำนวณ'!W73</f>
        <v>491.32619718572192</v>
      </c>
      <c r="AC73" s="228">
        <f>+'7.รายจ่าย'!R72/'8.คำนวณ'!W73</f>
        <v>338.12529651895261</v>
      </c>
      <c r="AD73" s="228">
        <f>+'7.รายจ่าย'!S72/'8.คำนวณ'!W73</f>
        <v>545.71136501013791</v>
      </c>
      <c r="AE73" s="228">
        <f>+'7.รายจ่าย'!T72/'8.คำนวณ'!W73</f>
        <v>441.36217118081697</v>
      </c>
      <c r="AF73" s="228">
        <f>+'7.รายจ่าย'!U72/'8.คำนวณ'!W73</f>
        <v>254.9866431508087</v>
      </c>
      <c r="AG73" s="228">
        <f>+'7.รายจ่าย'!V72/'8.คำนวณ'!W73</f>
        <v>162.97848780645384</v>
      </c>
      <c r="AH73" s="228">
        <f>+'7.รายจ่าย'!Y72/'8.คำนวณ'!W73</f>
        <v>111.92034673691641</v>
      </c>
    </row>
    <row r="74" spans="1:97" s="63" customFormat="1">
      <c r="A74" s="65" t="s">
        <v>194</v>
      </c>
      <c r="B74" s="249">
        <v>79</v>
      </c>
      <c r="C74" s="208">
        <v>72</v>
      </c>
      <c r="D74" s="208">
        <v>10</v>
      </c>
      <c r="E74" s="191" t="s">
        <v>45</v>
      </c>
      <c r="F74" s="191" t="s">
        <v>192</v>
      </c>
      <c r="G74" s="242" t="s">
        <v>319</v>
      </c>
      <c r="H74" s="218">
        <f>+DATA!G76</f>
        <v>95225</v>
      </c>
      <c r="I74" s="219">
        <f>+DATA!H76</f>
        <v>84895</v>
      </c>
      <c r="J74" s="219">
        <f>+DATA!I76</f>
        <v>4255</v>
      </c>
      <c r="K74" s="219">
        <f>+DATA!J76</f>
        <v>6043</v>
      </c>
      <c r="L74" s="219">
        <f>+DATA!K76</f>
        <v>32</v>
      </c>
      <c r="M74" s="226">
        <f>+'6.รายรับ'!G75/I74</f>
        <v>616.70567312562571</v>
      </c>
      <c r="N74" s="226">
        <f>+('6.รายรับ'!H75+'6.รายรับ'!I75+'6.รายรับ'!J75)/I74</f>
        <v>119.2522560810413</v>
      </c>
      <c r="O74" s="226">
        <f>+'6.รายรับ'!K75/'8.คำนวณ'!J74</f>
        <v>616.99330199764984</v>
      </c>
      <c r="P74" s="226">
        <f>+'6.รายรับ'!L75/'8.คำนวณ'!K74</f>
        <v>1552.8432864471288</v>
      </c>
      <c r="Q74" s="226">
        <f>+'6.รายรับ'!M75/'8.คำนวณ'!H74</f>
        <v>19.292769755841427</v>
      </c>
      <c r="R74" s="227">
        <f>+'6.รายรับ'!Q75/'8.คำนวณ'!H74</f>
        <v>38.7418167498031</v>
      </c>
      <c r="S74" s="227">
        <f>+'6.รายรับ'!V75/'8.คำนวณ'!I74</f>
        <v>280.45196124624539</v>
      </c>
      <c r="T74" s="241">
        <f>+'2.Hosp. Group'!L75</f>
        <v>17</v>
      </c>
      <c r="U74" s="63">
        <f>+DATA!L76</f>
        <v>73843</v>
      </c>
      <c r="V74" s="63">
        <f>+DATA!M76</f>
        <v>5267.88</v>
      </c>
      <c r="W74" s="63">
        <f t="shared" si="2"/>
        <v>9611.5858823529416</v>
      </c>
      <c r="X74" s="228">
        <f>+('7.รายจ่าย'!G73+'7.รายจ่าย'!K73)/'8.คำนวณ'!W74</f>
        <v>5029.5062325516947</v>
      </c>
      <c r="Y74" s="228">
        <f>+'7.รายจ่าย'!L73/'8.คำนวณ'!W74</f>
        <v>9.9041137607456093</v>
      </c>
      <c r="Z74" s="228">
        <f>+'7.รายจ่าย'!M73/'8.คำนวณ'!W74</f>
        <v>1052.5990199572868</v>
      </c>
      <c r="AA74" s="228">
        <f>+'7.รายจ่าย'!O73/'8.คำนวณ'!W74</f>
        <v>587.55203346500446</v>
      </c>
      <c r="AB74" s="228">
        <f>+'7.รายจ่าย'!P73/'8.คำนวณ'!W74</f>
        <v>315.22316265859536</v>
      </c>
      <c r="AC74" s="228">
        <f>+'7.รายจ่าย'!R73/'8.คำนวณ'!W74</f>
        <v>281.39524976474468</v>
      </c>
      <c r="AD74" s="228">
        <f>+'7.รายจ่าย'!S73/'8.คำนวณ'!W74</f>
        <v>369.1978559454227</v>
      </c>
      <c r="AE74" s="228">
        <f>+'7.รายจ่าย'!T73/'8.คำนวณ'!W74</f>
        <v>410.21306455150693</v>
      </c>
      <c r="AF74" s="228">
        <f>+'7.รายจ่าย'!U73/'8.คำนวณ'!W74</f>
        <v>154.95717545785428</v>
      </c>
      <c r="AG74" s="228">
        <f>+'7.รายจ่าย'!V73/'8.คำนวณ'!W74</f>
        <v>6.9666963204211383</v>
      </c>
      <c r="AH74" s="228">
        <f>+'7.รายจ่าย'!Y73/'8.คำนวณ'!W74</f>
        <v>271.09955130132164</v>
      </c>
    </row>
    <row r="75" spans="1:97" s="63" customFormat="1">
      <c r="A75" s="65" t="s">
        <v>245</v>
      </c>
      <c r="B75" s="249">
        <v>81</v>
      </c>
      <c r="C75" s="208">
        <v>73</v>
      </c>
      <c r="D75" s="208">
        <v>10</v>
      </c>
      <c r="E75" s="191" t="s">
        <v>45</v>
      </c>
      <c r="F75" s="191" t="s">
        <v>194</v>
      </c>
      <c r="G75" s="242" t="s">
        <v>321</v>
      </c>
      <c r="H75" s="218">
        <f>+DATA!G77</f>
        <v>97216</v>
      </c>
      <c r="I75" s="219">
        <f>+DATA!H77</f>
        <v>86888</v>
      </c>
      <c r="J75" s="219">
        <f>+DATA!I77</f>
        <v>4744</v>
      </c>
      <c r="K75" s="219">
        <f>+DATA!J77</f>
        <v>5584</v>
      </c>
      <c r="L75" s="219">
        <f>+DATA!K77</f>
        <v>0</v>
      </c>
      <c r="M75" s="226">
        <f>+'6.รายรับ'!G76/I75</f>
        <v>497.00458314151541</v>
      </c>
      <c r="N75" s="226">
        <f>+('6.รายรับ'!H76+'6.รายรับ'!I76+'6.รายรับ'!J76)/I75</f>
        <v>102.75175075959858</v>
      </c>
      <c r="O75" s="226">
        <f>+'6.รายรับ'!K76/'8.คำนวณ'!J75</f>
        <v>567.04578414839807</v>
      </c>
      <c r="P75" s="226">
        <f>+'6.รายรับ'!L76/'8.คำนวณ'!K75</f>
        <v>1121.7566027936964</v>
      </c>
      <c r="Q75" s="226">
        <f>+'6.รายรับ'!M76/'8.คำนวณ'!H75</f>
        <v>5.9557377386438448</v>
      </c>
      <c r="R75" s="227">
        <f>+'6.รายรับ'!Q76/'8.คำนวณ'!H75</f>
        <v>27.951623189598418</v>
      </c>
      <c r="S75" s="227">
        <f>+'6.รายรับ'!V76/'8.คำนวณ'!I75</f>
        <v>226.59205011048707</v>
      </c>
      <c r="T75" s="241">
        <f>+'2.Hosp. Group'!L76</f>
        <v>17</v>
      </c>
      <c r="U75" s="63">
        <f>+DATA!L77</f>
        <v>57441</v>
      </c>
      <c r="V75" s="63">
        <f>+DATA!M77</f>
        <v>2797.5</v>
      </c>
      <c r="W75" s="63">
        <f t="shared" si="2"/>
        <v>6176.3823529411766</v>
      </c>
      <c r="X75" s="228">
        <f>+('7.รายจ่าย'!G74+'7.รายจ่าย'!K74)/'8.คำนวณ'!W75</f>
        <v>6752.1562327080856</v>
      </c>
      <c r="Y75" s="228">
        <f>+'7.รายจ่าย'!L74/'8.คำนวณ'!W75</f>
        <v>28.700574198679028</v>
      </c>
      <c r="Z75" s="228">
        <f>+'7.รายจ่าย'!M74/'8.คำนวณ'!W75</f>
        <v>1580.6093570860537</v>
      </c>
      <c r="AA75" s="228">
        <f>+'7.รายจ่าย'!O74/'8.คำนวณ'!W75</f>
        <v>432.15189369371944</v>
      </c>
      <c r="AB75" s="228">
        <f>+'7.รายจ่าย'!P74/'8.คำนวณ'!W75</f>
        <v>272.39950894536588</v>
      </c>
      <c r="AC75" s="228">
        <f>+'7.รายจ่าย'!R74/'8.คำนวณ'!W75</f>
        <v>348.93328114211158</v>
      </c>
      <c r="AD75" s="228">
        <f>+'7.รายจ่าย'!S74/'8.คำนวณ'!W75</f>
        <v>536.55280884965021</v>
      </c>
      <c r="AE75" s="228">
        <f>+'7.รายจ่าย'!T74/'8.คำนวณ'!W75</f>
        <v>427.08109525374164</v>
      </c>
      <c r="AF75" s="228">
        <f>+'7.รายจ่าย'!U74/'8.คำนวณ'!W75</f>
        <v>292.99637499583326</v>
      </c>
      <c r="AG75" s="228">
        <f>+'7.รายจ่าย'!V74/'8.คำนวณ'!W75</f>
        <v>68.74100496673762</v>
      </c>
      <c r="AH75" s="228">
        <f>+'7.รายจ่าย'!Y74/'8.คำนวณ'!W75</f>
        <v>18.376452996947574</v>
      </c>
    </row>
    <row r="76" spans="1:97" s="63" customFormat="1">
      <c r="A76" s="65" t="s">
        <v>206</v>
      </c>
      <c r="B76" s="249">
        <v>28</v>
      </c>
      <c r="C76" s="208">
        <v>74</v>
      </c>
      <c r="D76" s="208">
        <v>10</v>
      </c>
      <c r="E76" s="191" t="s">
        <v>53</v>
      </c>
      <c r="F76" s="191" t="s">
        <v>206</v>
      </c>
      <c r="G76" s="242" t="s">
        <v>336</v>
      </c>
      <c r="H76" s="218">
        <f>+DATA!G78</f>
        <v>97739</v>
      </c>
      <c r="I76" s="219">
        <f>+DATA!H78</f>
        <v>84354</v>
      </c>
      <c r="J76" s="219">
        <f>+DATA!I78</f>
        <v>4964</v>
      </c>
      <c r="K76" s="219">
        <f>+DATA!J78</f>
        <v>7989</v>
      </c>
      <c r="L76" s="219">
        <f>+DATA!K78</f>
        <v>432</v>
      </c>
      <c r="M76" s="226">
        <f>+'6.รายรับ'!G77/I76</f>
        <v>422.96227766318134</v>
      </c>
      <c r="N76" s="226">
        <f>+('6.รายรับ'!H77+'6.รายรับ'!I77+'6.รายรับ'!J77)/I76</f>
        <v>133.65084595869789</v>
      </c>
      <c r="O76" s="226">
        <f>+'6.รายรับ'!K77/'8.คำนวณ'!J76</f>
        <v>340.81965149073329</v>
      </c>
      <c r="P76" s="226">
        <f>+'6.รายรับ'!L77/'8.คำนวณ'!K76</f>
        <v>1006.7377469019902</v>
      </c>
      <c r="Q76" s="226">
        <f>+'6.รายรับ'!M77/'8.คำนวณ'!H76</f>
        <v>5.9968999068948934</v>
      </c>
      <c r="R76" s="227">
        <f>+'6.รายรับ'!Q77/'8.คำนวณ'!H76</f>
        <v>30.808520651940373</v>
      </c>
      <c r="S76" s="227">
        <f>+'6.รายรับ'!V77/'8.คำนวณ'!I76</f>
        <v>294.97517794058371</v>
      </c>
      <c r="T76" s="241">
        <f>+'2.Hosp. Group'!L77</f>
        <v>17</v>
      </c>
      <c r="U76" s="63">
        <f>+DATA!L78</f>
        <v>57048</v>
      </c>
      <c r="V76" s="63">
        <f>+DATA!M78</f>
        <v>3090.23</v>
      </c>
      <c r="W76" s="63">
        <f t="shared" si="2"/>
        <v>6445.9947058823527</v>
      </c>
      <c r="X76" s="228">
        <f>+('7.รายจ่าย'!G75+'7.รายจ่าย'!K75)/'8.คำนวณ'!W76</f>
        <v>7456.0286880380172</v>
      </c>
      <c r="Y76" s="228">
        <f>+'7.รายจ่าย'!L75/'8.คำนวณ'!W76</f>
        <v>11.011489031355632</v>
      </c>
      <c r="Z76" s="228">
        <f>+'7.รายจ่าย'!M75/'8.คำนวณ'!W76</f>
        <v>1499.7340738083503</v>
      </c>
      <c r="AA76" s="228">
        <f>+'7.รายจ่าย'!O75/'8.คำนวณ'!W76</f>
        <v>774.7473893273077</v>
      </c>
      <c r="AB76" s="228">
        <f>+'7.รายจ่าย'!P75/'8.คำนวณ'!W76</f>
        <v>359.38434728870851</v>
      </c>
      <c r="AC76" s="228">
        <f>+'7.รายจ่าย'!R75/'8.คำนวณ'!W76</f>
        <v>721.82137936818219</v>
      </c>
      <c r="AD76" s="228">
        <f>+'7.รายจ่าย'!S75/'8.คำนวณ'!W76</f>
        <v>377.53284342278761</v>
      </c>
      <c r="AE76" s="228">
        <f>+'7.รายจ่าย'!T75/'8.คำนวณ'!W76</f>
        <v>749.39927511758094</v>
      </c>
      <c r="AF76" s="228">
        <f>+'7.รายจ่าย'!U75/'8.คำนวณ'!W76</f>
        <v>238.24426175816794</v>
      </c>
      <c r="AG76" s="228">
        <f>+'7.รายจ่าย'!V75/'8.คำนวณ'!W76</f>
        <v>3.6327752454761919</v>
      </c>
      <c r="AH76" s="228">
        <f>+'7.รายจ่าย'!Y75/'8.คำนวณ'!W76</f>
        <v>253.7691845305489</v>
      </c>
    </row>
    <row r="77" spans="1:97" s="63" customFormat="1">
      <c r="A77" s="65" t="s">
        <v>187</v>
      </c>
      <c r="B77" s="249">
        <v>54</v>
      </c>
      <c r="C77" s="208">
        <v>75</v>
      </c>
      <c r="D77" s="208">
        <v>10</v>
      </c>
      <c r="E77" s="191" t="s">
        <v>47</v>
      </c>
      <c r="F77" s="191" t="s">
        <v>214</v>
      </c>
      <c r="G77" s="242" t="s">
        <v>344</v>
      </c>
      <c r="H77" s="218">
        <f>+DATA!G79</f>
        <v>84762</v>
      </c>
      <c r="I77" s="219">
        <f>+DATA!H79</f>
        <v>58279</v>
      </c>
      <c r="J77" s="219">
        <f>+DATA!I79</f>
        <v>2765</v>
      </c>
      <c r="K77" s="219">
        <f>+DATA!J79</f>
        <v>6160</v>
      </c>
      <c r="L77" s="219">
        <f>+DATA!K79</f>
        <v>17558</v>
      </c>
      <c r="M77" s="226">
        <f>+'6.รายรับ'!G78/I77</f>
        <v>469.13591259287222</v>
      </c>
      <c r="N77" s="226">
        <f>+('6.รายรับ'!H78+'6.รายรับ'!I78+'6.รายรับ'!J78)/I77</f>
        <v>182.48239125585545</v>
      </c>
      <c r="O77" s="226">
        <f>+'6.รายรับ'!K78/'8.คำนวณ'!J77</f>
        <v>276.21875226039776</v>
      </c>
      <c r="P77" s="226">
        <f>+'6.รายรับ'!L78/'8.คำนวณ'!K77</f>
        <v>1312.1994805194804</v>
      </c>
      <c r="Q77" s="226">
        <f>+'6.รายรับ'!M78/'8.คำนวณ'!H77</f>
        <v>7.3100634718387951</v>
      </c>
      <c r="R77" s="227">
        <f>+'6.รายรับ'!Q78/'8.คำนวณ'!H77</f>
        <v>48.61883922040537</v>
      </c>
      <c r="S77" s="227">
        <f>+'6.รายรับ'!V78/'8.คำนวณ'!I77</f>
        <v>401.2692314555843</v>
      </c>
      <c r="T77" s="241">
        <f>+'2.Hosp. Group'!L78</f>
        <v>17</v>
      </c>
      <c r="U77" s="63">
        <f>+DATA!L79</f>
        <v>47208</v>
      </c>
      <c r="V77" s="63">
        <f>+DATA!M79</f>
        <v>2641.65</v>
      </c>
      <c r="W77" s="63">
        <f t="shared" si="2"/>
        <v>5418.5911764705888</v>
      </c>
      <c r="X77" s="228">
        <f>+('7.รายจ่าย'!G76+'7.รายจ่าย'!K76)/'8.คำนวณ'!W77</f>
        <v>8566.013312012401</v>
      </c>
      <c r="Y77" s="228">
        <f>+'7.รายจ่าย'!L76/'8.คำนวณ'!W77</f>
        <v>10.770098370479412</v>
      </c>
      <c r="Z77" s="228">
        <f>+'7.รายจ่าย'!M76/'8.คำนวณ'!W77</f>
        <v>2215.1516490340173</v>
      </c>
      <c r="AA77" s="228">
        <f>+'7.รายจ่าย'!O76/'8.คำนวณ'!W77</f>
        <v>440.13958468692482</v>
      </c>
      <c r="AB77" s="228">
        <f>+'7.รายจ่าย'!P76/'8.คำนวณ'!W77</f>
        <v>499.80657735541189</v>
      </c>
      <c r="AC77" s="228">
        <f>+'7.รายจ่าย'!R76/'8.คำนวณ'!W77</f>
        <v>257.56556539278438</v>
      </c>
      <c r="AD77" s="228">
        <f>+'7.รายจ่าย'!S76/'8.คำนวณ'!W77</f>
        <v>64.636228974212415</v>
      </c>
      <c r="AE77" s="228">
        <f>+'7.รายจ่าย'!T76/'8.คำนวณ'!W77</f>
        <v>230.84413628243937</v>
      </c>
      <c r="AF77" s="228">
        <f>+'7.รายจ่าย'!U76/'8.คำนวณ'!W77</f>
        <v>292.71807160641384</v>
      </c>
      <c r="AG77" s="228">
        <f>+'7.รายจ่าย'!V76/'8.คำนวณ'!W77</f>
        <v>30.250292864272836</v>
      </c>
      <c r="AH77" s="228">
        <f>+'7.รายจ่าย'!Y76/'8.คำนวณ'!W77</f>
        <v>0</v>
      </c>
    </row>
    <row r="78" spans="1:97" s="63" customFormat="1">
      <c r="A78" s="65" t="s">
        <v>192</v>
      </c>
      <c r="B78" s="249">
        <v>86</v>
      </c>
      <c r="C78" s="208">
        <v>76</v>
      </c>
      <c r="D78" s="208">
        <v>10</v>
      </c>
      <c r="E78" s="191" t="s">
        <v>45</v>
      </c>
      <c r="F78" s="191" t="s">
        <v>199</v>
      </c>
      <c r="G78" s="242" t="s">
        <v>326</v>
      </c>
      <c r="H78" s="218">
        <f>+DATA!G80</f>
        <v>106953</v>
      </c>
      <c r="I78" s="219">
        <f>+DATA!H80</f>
        <v>96461</v>
      </c>
      <c r="J78" s="219">
        <f>+DATA!I80</f>
        <v>4113</v>
      </c>
      <c r="K78" s="219">
        <f>+DATA!J80</f>
        <v>6122</v>
      </c>
      <c r="L78" s="219">
        <f>+DATA!K80</f>
        <v>257</v>
      </c>
      <c r="M78" s="226">
        <f>+'6.รายรับ'!G79/I78</f>
        <v>649.02746654088185</v>
      </c>
      <c r="N78" s="226">
        <f>+('6.รายรับ'!H79+'6.รายรับ'!I79+'6.รายรับ'!J79)/I78</f>
        <v>213.84116440841376</v>
      </c>
      <c r="O78" s="226">
        <f>+'6.รายรับ'!K79/'8.คำนวณ'!J78</f>
        <v>424.00823972769257</v>
      </c>
      <c r="P78" s="226">
        <f>+'6.รายรับ'!L79/'8.คำนวณ'!K78</f>
        <v>1458.4638680169878</v>
      </c>
      <c r="Q78" s="226">
        <f>+'6.รายรับ'!M79/'8.คำนวณ'!H78</f>
        <v>10.217726477985657</v>
      </c>
      <c r="R78" s="227">
        <f>+'6.รายรับ'!Q79/'8.คำนวณ'!H78</f>
        <v>42.154245322711844</v>
      </c>
      <c r="S78" s="227">
        <f>+'6.รายรับ'!V79/'8.คำนวณ'!I78</f>
        <v>228.7335898446004</v>
      </c>
      <c r="T78" s="241">
        <f>+'2.Hosp. Group'!L79</f>
        <v>17</v>
      </c>
      <c r="U78" s="63">
        <f>+DATA!L80</f>
        <v>82222</v>
      </c>
      <c r="V78" s="63">
        <f>+DATA!M80</f>
        <v>3866.83</v>
      </c>
      <c r="W78" s="63">
        <f t="shared" si="2"/>
        <v>8703.418235294117</v>
      </c>
      <c r="X78" s="228">
        <f>+('7.รายจ่าย'!G77+'7.รายจ่าย'!K77)/'8.คำนวณ'!W78</f>
        <v>6012.4287119509718</v>
      </c>
      <c r="Y78" s="228">
        <f>+'7.รายจ่าย'!L77/'8.คำนวณ'!W78</f>
        <v>17.269067846297851</v>
      </c>
      <c r="Z78" s="228">
        <f>+'7.รายจ่าย'!M77/'8.คำนวณ'!W78</f>
        <v>1534.1896895006296</v>
      </c>
      <c r="AA78" s="228">
        <f>+'7.รายจ่าย'!O77/'8.คำนวณ'!W78</f>
        <v>973.3931049808624</v>
      </c>
      <c r="AB78" s="228">
        <f>+'7.รายจ่าย'!P77/'8.คำนวณ'!W78</f>
        <v>874.89403750831912</v>
      </c>
      <c r="AC78" s="228">
        <f>+'7.รายจ่าย'!R77/'8.คำนวณ'!W78</f>
        <v>537.58850988296626</v>
      </c>
      <c r="AD78" s="228">
        <f>+'7.รายจ่าย'!S77/'8.คำนวณ'!W78</f>
        <v>458.29292608563333</v>
      </c>
      <c r="AE78" s="228">
        <f>+'7.รายจ่าย'!T77/'8.คำนวณ'!W78</f>
        <v>625.33327169426536</v>
      </c>
      <c r="AF78" s="228">
        <f>+'7.รายจ่าย'!U77/'8.คำนวณ'!W78</f>
        <v>265.99421944494969</v>
      </c>
      <c r="AG78" s="228">
        <f>+'7.รายจ่าย'!V77/'8.คำนวณ'!W78</f>
        <v>3.4971868726898445</v>
      </c>
      <c r="AH78" s="228">
        <f>+'7.รายจ่าย'!Y77/'8.คำนวณ'!W78</f>
        <v>134.78424663575387</v>
      </c>
    </row>
    <row r="79" spans="1:97" s="63" customFormat="1">
      <c r="A79" s="65" t="s">
        <v>199</v>
      </c>
      <c r="B79" s="249">
        <v>11</v>
      </c>
      <c r="C79" s="208">
        <v>77</v>
      </c>
      <c r="D79" s="208">
        <v>10</v>
      </c>
      <c r="E79" s="191" t="s">
        <v>51</v>
      </c>
      <c r="F79" s="191" t="s">
        <v>245</v>
      </c>
      <c r="G79" s="242" t="s">
        <v>380</v>
      </c>
      <c r="H79" s="218">
        <f>+DATA!G81</f>
        <v>68837</v>
      </c>
      <c r="I79" s="219">
        <f>+DATA!H81</f>
        <v>59262</v>
      </c>
      <c r="J79" s="219">
        <f>+DATA!I81</f>
        <v>2527</v>
      </c>
      <c r="K79" s="219">
        <f>+DATA!J81</f>
        <v>6163</v>
      </c>
      <c r="L79" s="219">
        <f>+DATA!K81</f>
        <v>885</v>
      </c>
      <c r="M79" s="226">
        <f>+'6.รายรับ'!G80/I79</f>
        <v>662.53448078026406</v>
      </c>
      <c r="N79" s="226">
        <f>+('6.รายรับ'!H80+'6.รายรับ'!I80+'6.รายรับ'!J80)/I79</f>
        <v>165.16395801694173</v>
      </c>
      <c r="O79" s="226">
        <f>+'6.รายรับ'!K80/'8.คำนวณ'!J79</f>
        <v>368.77304313415118</v>
      </c>
      <c r="P79" s="226">
        <f>+'6.รายรับ'!L80/'8.คำนวณ'!K79</f>
        <v>2636.9575515171182</v>
      </c>
      <c r="Q79" s="226">
        <f>+'6.รายรับ'!M80/'8.คำนวณ'!H79</f>
        <v>13.033063614044773</v>
      </c>
      <c r="R79" s="227">
        <f>+'6.รายรับ'!Q80/'8.คำนวณ'!H79</f>
        <v>108.53767595914988</v>
      </c>
      <c r="S79" s="227">
        <f>+'6.รายรับ'!V80/'8.คำนวณ'!I79</f>
        <v>376.76930022611452</v>
      </c>
      <c r="T79" s="241">
        <f>+'2.Hosp. Group'!L80</f>
        <v>17</v>
      </c>
      <c r="U79" s="63">
        <f>+DATA!L81</f>
        <v>55432</v>
      </c>
      <c r="V79" s="63">
        <f>+DATA!M81</f>
        <v>4221.4399999999996</v>
      </c>
      <c r="W79" s="63">
        <f t="shared" si="2"/>
        <v>7482.145882352941</v>
      </c>
      <c r="X79" s="228">
        <f>+('7.รายจ่าย'!G78+'7.รายจ่าย'!K78)/'8.คำนวณ'!W79</f>
        <v>6437.7139616599452</v>
      </c>
      <c r="Y79" s="228">
        <f>+'7.รายจ่าย'!L78/'8.คำนวณ'!W79</f>
        <v>29.81044255312726</v>
      </c>
      <c r="Z79" s="228">
        <f>+'7.รายจ่าย'!M78/'8.คำนวณ'!W79</f>
        <v>1390.9003384370385</v>
      </c>
      <c r="AA79" s="228">
        <f>+'7.รายจ่าย'!O78/'8.คำนวณ'!W79</f>
        <v>793.58910042164689</v>
      </c>
      <c r="AB79" s="228">
        <f>+'7.รายจ่าย'!P78/'8.คำนวณ'!W79</f>
        <v>730.52792420041817</v>
      </c>
      <c r="AC79" s="228">
        <f>+'7.รายจ่าย'!R78/'8.คำนวณ'!W79</f>
        <v>492.72722531315333</v>
      </c>
      <c r="AD79" s="228">
        <f>+'7.รายจ่าย'!S78/'8.คำนวณ'!W79</f>
        <v>209.78765513007906</v>
      </c>
      <c r="AE79" s="228">
        <f>+'7.รายจ่าย'!T78/'8.คำนวณ'!W79</f>
        <v>352.81763300368061</v>
      </c>
      <c r="AF79" s="228">
        <f>+'7.รายจ่าย'!U78/'8.คำนวณ'!W79</f>
        <v>211.00072022433326</v>
      </c>
      <c r="AG79" s="228">
        <f>+'7.รายจ่าย'!V78/'8.คำนวณ'!W79</f>
        <v>31.946583741940028</v>
      </c>
      <c r="AH79" s="228">
        <f>+'7.รายจ่าย'!Y78/'8.คำนวณ'!W79</f>
        <v>175.99283289914942</v>
      </c>
    </row>
    <row r="80" spans="1:97" s="63" customFormat="1">
      <c r="A80" s="65" t="s">
        <v>226</v>
      </c>
      <c r="B80" s="249">
        <v>71</v>
      </c>
      <c r="C80" s="208">
        <v>78</v>
      </c>
      <c r="D80" s="208">
        <v>11</v>
      </c>
      <c r="E80" s="191" t="s">
        <v>45</v>
      </c>
      <c r="F80" s="191" t="s">
        <v>185</v>
      </c>
      <c r="G80" s="242" t="s">
        <v>311</v>
      </c>
      <c r="H80" s="218">
        <f>+DATA!G82</f>
        <v>98026</v>
      </c>
      <c r="I80" s="219">
        <f>+DATA!H82</f>
        <v>81488</v>
      </c>
      <c r="J80" s="219">
        <f>+DATA!I82</f>
        <v>7224</v>
      </c>
      <c r="K80" s="219">
        <f>+DATA!J82</f>
        <v>8865</v>
      </c>
      <c r="L80" s="219">
        <f>+DATA!K82</f>
        <v>449</v>
      </c>
      <c r="M80" s="226">
        <f>+'6.รายรับ'!G81/I80</f>
        <v>843.35283600039259</v>
      </c>
      <c r="N80" s="226">
        <f>+('6.รายรับ'!H81+'6.รายรับ'!I81+'6.รายรับ'!J81)/I80</f>
        <v>309.36124018260358</v>
      </c>
      <c r="O80" s="226">
        <f>+'6.รายรับ'!K81/'8.คำนวณ'!J80</f>
        <v>605.74458748615734</v>
      </c>
      <c r="P80" s="226">
        <f>+'6.รายรับ'!L81/'8.คำนวณ'!K80</f>
        <v>2414.6669712351945</v>
      </c>
      <c r="Q80" s="226">
        <f>+'6.รายรับ'!M81/'8.คำนวณ'!H80</f>
        <v>26.518974557770388</v>
      </c>
      <c r="R80" s="227">
        <f>+'6.รายรับ'!Q81/'8.คำนวณ'!H80</f>
        <v>92.72067614714463</v>
      </c>
      <c r="S80" s="227">
        <f>+'6.รายรับ'!V81/'8.คำนวณ'!I80</f>
        <v>508.72541993913217</v>
      </c>
      <c r="T80" s="241">
        <f>+'2.Hosp. Group'!L81</f>
        <v>17</v>
      </c>
      <c r="U80" s="63">
        <f>+DATA!L82</f>
        <v>91335</v>
      </c>
      <c r="V80" s="63">
        <f>+DATA!M82</f>
        <v>8965.85</v>
      </c>
      <c r="W80" s="63">
        <f t="shared" si="2"/>
        <v>14338.49705882353</v>
      </c>
      <c r="X80" s="228">
        <f>+('7.รายจ่าย'!G79+'7.รายจ่าย'!K79)/'8.คำนวณ'!W80</f>
        <v>6333.9015461256186</v>
      </c>
      <c r="Y80" s="228">
        <f>+'7.รายจ่าย'!L79/'8.คำนวณ'!W80</f>
        <v>33.695948607297218</v>
      </c>
      <c r="Z80" s="228">
        <f>+'7.รายจ่าย'!M79/'8.คำนวณ'!W80</f>
        <v>1654.5066601245637</v>
      </c>
      <c r="AA80" s="228">
        <f>+'7.รายจ่าย'!O79/'8.คำนวณ'!W80</f>
        <v>1121.5279846993562</v>
      </c>
      <c r="AB80" s="228">
        <f>+'7.รายจ่าย'!P79/'8.คำนวณ'!W80</f>
        <v>68.739352245671824</v>
      </c>
      <c r="AC80" s="228">
        <f>+'7.รายจ่าย'!R79/'8.คำนวณ'!W80</f>
        <v>346.53697452497795</v>
      </c>
      <c r="AD80" s="228">
        <f>+'7.รายจ่าย'!S79/'8.คำนวณ'!W80</f>
        <v>617.29760055662575</v>
      </c>
      <c r="AE80" s="228">
        <f>+'7.รายจ่าย'!T79/'8.คำนวณ'!W80</f>
        <v>547.59501764993411</v>
      </c>
      <c r="AF80" s="228">
        <f>+'7.รายจ่าย'!U79/'8.คำนวณ'!W80</f>
        <v>315.41858616324754</v>
      </c>
      <c r="AG80" s="228">
        <f>+'7.รายจ่าย'!V79/'8.คำนวณ'!W80</f>
        <v>20.207419146604298</v>
      </c>
      <c r="AH80" s="228">
        <f>+'7.รายจ่าย'!Y79/'8.คำนวณ'!W80</f>
        <v>156.04607517934542</v>
      </c>
    </row>
    <row r="81" spans="1:34" s="63" customFormat="1">
      <c r="A81" s="65" t="s">
        <v>185</v>
      </c>
      <c r="B81" s="249">
        <v>13</v>
      </c>
      <c r="C81" s="208">
        <v>79</v>
      </c>
      <c r="D81" s="208">
        <v>11</v>
      </c>
      <c r="E81" s="191" t="s">
        <v>55</v>
      </c>
      <c r="F81" s="191" t="s">
        <v>169</v>
      </c>
      <c r="G81" s="242" t="s">
        <v>294</v>
      </c>
      <c r="H81" s="218">
        <f>+DATA!G83</f>
        <v>91669</v>
      </c>
      <c r="I81" s="219">
        <f>+DATA!H83</f>
        <v>75260</v>
      </c>
      <c r="J81" s="219">
        <f>+DATA!I83</f>
        <v>8631</v>
      </c>
      <c r="K81" s="219">
        <f>+DATA!J83</f>
        <v>7778</v>
      </c>
      <c r="L81" s="219">
        <f>+DATA!K83</f>
        <v>0</v>
      </c>
      <c r="M81" s="226">
        <f>+'6.รายรับ'!G82/I81</f>
        <v>863.95501182567102</v>
      </c>
      <c r="N81" s="226">
        <f>+('6.รายรับ'!H82+'6.รายรับ'!I82+'6.รายรับ'!J82)/I81</f>
        <v>590.10182593675256</v>
      </c>
      <c r="O81" s="226">
        <f>+'6.รายรับ'!K82/'8.คำนวณ'!J81</f>
        <v>678.70644073687868</v>
      </c>
      <c r="P81" s="226">
        <f>+'6.รายรับ'!L82/'8.คำนวณ'!K81</f>
        <v>3245.9229352018519</v>
      </c>
      <c r="Q81" s="226">
        <f>+'6.รายรับ'!M82/'8.คำนวณ'!H81</f>
        <v>41.695815924685554</v>
      </c>
      <c r="R81" s="227">
        <f>+'6.รายรับ'!Q82/'8.คำนวณ'!H81</f>
        <v>130.52752784474575</v>
      </c>
      <c r="S81" s="227">
        <f>+'6.รายรับ'!V82/'8.คำนวณ'!I81</f>
        <v>546.85121286207811</v>
      </c>
      <c r="T81" s="241">
        <f>+'2.Hosp. Group'!L82</f>
        <v>17</v>
      </c>
      <c r="U81" s="63">
        <f>+DATA!L83</f>
        <v>81946</v>
      </c>
      <c r="V81" s="63">
        <f>+DATA!M83</f>
        <v>8535.4500000000007</v>
      </c>
      <c r="W81" s="63">
        <f t="shared" si="2"/>
        <v>13355.802941176471</v>
      </c>
      <c r="X81" s="228">
        <f>+('7.รายจ่าย'!G80+'7.รายจ่าย'!K80)/'8.คำนวณ'!W81</f>
        <v>6981.4344746379247</v>
      </c>
      <c r="Y81" s="228">
        <f>+'7.รายจ่าย'!L80/'8.คำนวณ'!W81</f>
        <v>58.618340166303561</v>
      </c>
      <c r="Z81" s="228">
        <f>+'7.รายจ่าย'!M80/'8.คำนวณ'!W81</f>
        <v>1873.8850872709438</v>
      </c>
      <c r="AA81" s="228">
        <f>+'7.รายจ่าย'!O80/'8.คำนวณ'!W81</f>
        <v>800.68850499661619</v>
      </c>
      <c r="AB81" s="228">
        <f>+'7.รายจ่าย'!P80/'8.คำนวณ'!W81</f>
        <v>250.74533929182135</v>
      </c>
      <c r="AC81" s="228">
        <f>+'7.รายจ่าย'!R80/'8.คำนวณ'!W81</f>
        <v>415.8804726652196</v>
      </c>
      <c r="AD81" s="228">
        <f>+'7.รายจ่าย'!S80/'8.คำนวณ'!W81</f>
        <v>1342.6349841322553</v>
      </c>
      <c r="AE81" s="228">
        <f>+'7.รายจ่าย'!T80/'8.คำนวณ'!W81</f>
        <v>727.94672419325104</v>
      </c>
      <c r="AF81" s="228">
        <f>+'7.รายจ่าย'!U80/'8.คำนวณ'!W81</f>
        <v>357.074656687014</v>
      </c>
      <c r="AG81" s="228">
        <f>+'7.รายจ่าย'!V80/'8.คำนวณ'!W81</f>
        <v>168.2181805088909</v>
      </c>
      <c r="AH81" s="228">
        <f>+'7.รายจ่าย'!Y80/'8.คำนวณ'!W81</f>
        <v>336.62476751128003</v>
      </c>
    </row>
    <row r="82" spans="1:34" s="63" customFormat="1">
      <c r="A82" s="65" t="s">
        <v>217</v>
      </c>
      <c r="B82" s="249">
        <v>42</v>
      </c>
      <c r="C82" s="208">
        <v>80</v>
      </c>
      <c r="D82" s="208">
        <v>11</v>
      </c>
      <c r="E82" s="191" t="s">
        <v>49</v>
      </c>
      <c r="F82" s="191" t="s">
        <v>226</v>
      </c>
      <c r="G82" s="242" t="s">
        <v>359</v>
      </c>
      <c r="H82" s="218">
        <f>+DATA!G84</f>
        <v>102663</v>
      </c>
      <c r="I82" s="219">
        <f>+DATA!H84</f>
        <v>90907</v>
      </c>
      <c r="J82" s="219">
        <f>+DATA!I84</f>
        <v>3419</v>
      </c>
      <c r="K82" s="219">
        <f>+DATA!J84</f>
        <v>8268</v>
      </c>
      <c r="L82" s="219">
        <f>+DATA!K84</f>
        <v>69</v>
      </c>
      <c r="M82" s="226">
        <f>+'6.รายรับ'!G83/I82</f>
        <v>723.4121781600976</v>
      </c>
      <c r="N82" s="226">
        <f>+('6.รายรับ'!H83+'6.รายรับ'!I83+'6.รายรับ'!J83)/I82</f>
        <v>438.28131783031006</v>
      </c>
      <c r="O82" s="226">
        <f>+'6.รายรับ'!K83/'8.คำนวณ'!J82</f>
        <v>1715.4855250073119</v>
      </c>
      <c r="P82" s="226">
        <f>+'6.รายรับ'!L83/'8.คำนวณ'!K82</f>
        <v>2604.5982281083693</v>
      </c>
      <c r="Q82" s="226">
        <f>+'6.รายรับ'!M83/'8.คำนวณ'!H82</f>
        <v>34.751628726999989</v>
      </c>
      <c r="R82" s="227">
        <f>+'6.รายรับ'!Q83/'8.คำนวณ'!H82</f>
        <v>96.460391669832376</v>
      </c>
      <c r="S82" s="227">
        <f>+'6.รายรับ'!V83/'8.คำนวณ'!I82</f>
        <v>337.26865488906242</v>
      </c>
      <c r="T82" s="241">
        <f>+'2.Hosp. Group'!L83</f>
        <v>17</v>
      </c>
      <c r="U82" s="63">
        <f>+DATA!L84</f>
        <v>75206</v>
      </c>
      <c r="V82" s="63">
        <f>+DATA!M84</f>
        <v>7883.51</v>
      </c>
      <c r="W82" s="63">
        <f t="shared" si="2"/>
        <v>12307.392352941177</v>
      </c>
      <c r="X82" s="228">
        <f>+('7.รายจ่าย'!G81+'7.รายจ่าย'!K81)/'8.คำนวณ'!W82</f>
        <v>6171.6117461590629</v>
      </c>
      <c r="Y82" s="228">
        <f>+'7.รายจ่าย'!L81/'8.คำนวณ'!W82</f>
        <v>47.520223068230585</v>
      </c>
      <c r="Z82" s="228">
        <f>+'7.รายจ่าย'!M81/'8.คำนวณ'!W82</f>
        <v>1760.2228659609502</v>
      </c>
      <c r="AA82" s="228">
        <f>+'7.รายจ่าย'!O81/'8.คำนวณ'!W82</f>
        <v>1031.5024260168457</v>
      </c>
      <c r="AB82" s="228">
        <f>+'7.รายจ่าย'!P81/'8.คำนวณ'!W82</f>
        <v>407.61346157954705</v>
      </c>
      <c r="AC82" s="228">
        <f>+'7.รายจ่าย'!R81/'8.คำนวณ'!W82</f>
        <v>515.04847966313105</v>
      </c>
      <c r="AD82" s="228">
        <f>+'7.รายจ่าย'!S81/'8.คำนวณ'!W82</f>
        <v>1279.2640998592572</v>
      </c>
      <c r="AE82" s="228">
        <f>+'7.รายจ่าย'!T81/'8.คำนวณ'!W82</f>
        <v>1682.1581214198047</v>
      </c>
      <c r="AF82" s="228">
        <f>+'7.รายจ่าย'!U81/'8.คำนวณ'!W82</f>
        <v>239.34352424346397</v>
      </c>
      <c r="AG82" s="228">
        <f>+'7.รายจ่าย'!V81/'8.คำนวณ'!W82</f>
        <v>3.7158740607689293</v>
      </c>
      <c r="AH82" s="228">
        <f>+'7.รายจ่าย'!Y81/'8.คำนวณ'!W82</f>
        <v>185.87081116767365</v>
      </c>
    </row>
    <row r="83" spans="1:34" s="63" customFormat="1">
      <c r="A83" s="65" t="s">
        <v>169</v>
      </c>
      <c r="B83" s="249">
        <v>57</v>
      </c>
      <c r="C83" s="208">
        <v>81</v>
      </c>
      <c r="D83" s="208">
        <v>11</v>
      </c>
      <c r="E83" s="191" t="s">
        <v>47</v>
      </c>
      <c r="F83" s="191" t="s">
        <v>217</v>
      </c>
      <c r="G83" s="242" t="s">
        <v>347</v>
      </c>
      <c r="H83" s="218">
        <f>+DATA!G85</f>
        <v>73727</v>
      </c>
      <c r="I83" s="219">
        <f>+DATA!H85</f>
        <v>61551</v>
      </c>
      <c r="J83" s="219">
        <f>+DATA!I85</f>
        <v>4095</v>
      </c>
      <c r="K83" s="219">
        <f>+DATA!J85</f>
        <v>6572</v>
      </c>
      <c r="L83" s="219">
        <f>+DATA!K85</f>
        <v>1509</v>
      </c>
      <c r="M83" s="226">
        <f>+'6.รายรับ'!G84/I83</f>
        <v>786.87758070543134</v>
      </c>
      <c r="N83" s="226">
        <f>+('6.รายรับ'!H84+'6.รายรับ'!I84+'6.รายรับ'!J84)/I83</f>
        <v>578.01056116066343</v>
      </c>
      <c r="O83" s="226">
        <f>+'6.รายรับ'!K84/'8.คำนวณ'!J83</f>
        <v>754.45054700854712</v>
      </c>
      <c r="P83" s="226">
        <f>+'6.รายรับ'!L84/'8.คำนวณ'!K83</f>
        <v>4239.4320100426048</v>
      </c>
      <c r="Q83" s="226">
        <f>+'6.รายรับ'!M84/'8.คำนวณ'!H83</f>
        <v>12.665582079835067</v>
      </c>
      <c r="R83" s="227">
        <f>+'6.รายรับ'!Q84/'8.คำนวณ'!H83</f>
        <v>328.60734778303743</v>
      </c>
      <c r="S83" s="227">
        <f>+'6.รายรับ'!V84/'8.คำนวณ'!I83</f>
        <v>758.77226283894652</v>
      </c>
      <c r="T83" s="241">
        <f>+'2.Hosp. Group'!L84</f>
        <v>17</v>
      </c>
      <c r="U83" s="63">
        <f>+DATA!L85</f>
        <v>69564</v>
      </c>
      <c r="V83" s="63">
        <f>+DATA!M85</f>
        <v>7302.16</v>
      </c>
      <c r="W83" s="63">
        <f t="shared" si="2"/>
        <v>11394.16</v>
      </c>
      <c r="X83" s="228">
        <f>+('7.รายจ่าย'!G82+'7.รายจ่าย'!K82)/'8.คำนวณ'!W83</f>
        <v>9054.8000080743113</v>
      </c>
      <c r="Y83" s="228">
        <f>+'7.รายจ่าย'!L82/'8.คำนวณ'!W83</f>
        <v>33.637746003215682</v>
      </c>
      <c r="Z83" s="228">
        <f>+'7.รายจ่าย'!M82/'8.คำนวณ'!W83</f>
        <v>2014.1373975791107</v>
      </c>
      <c r="AA83" s="228">
        <f>+'7.รายจ่าย'!O82/'8.คำนวณ'!W83</f>
        <v>1658.4955766813878</v>
      </c>
      <c r="AB83" s="228">
        <f>+'7.รายจ่าย'!P82/'8.คำนวณ'!W83</f>
        <v>167.77022439565533</v>
      </c>
      <c r="AC83" s="228">
        <f>+'7.รายจ่าย'!R82/'8.คำนวณ'!W83</f>
        <v>329.0251470928967</v>
      </c>
      <c r="AD83" s="228">
        <f>+'7.รายจ่าย'!S82/'8.คำนวณ'!W83</f>
        <v>906.47414816011019</v>
      </c>
      <c r="AE83" s="228">
        <f>+'7.รายจ่าย'!T82/'8.คำนวณ'!W83</f>
        <v>554.7609652664172</v>
      </c>
      <c r="AF83" s="228">
        <f>+'7.รายจ่าย'!U82/'8.คำนวณ'!W83</f>
        <v>319.00016324152023</v>
      </c>
      <c r="AG83" s="228">
        <f>+'7.รายจ่าย'!V82/'8.คำนวณ'!W83</f>
        <v>9.7418326581336402E-3</v>
      </c>
      <c r="AH83" s="228">
        <f>+'7.รายจ่าย'!Y82/'8.คำนวณ'!W83</f>
        <v>14.20903164428093</v>
      </c>
    </row>
    <row r="84" spans="1:34" s="63" customFormat="1">
      <c r="A84" s="65" t="s">
        <v>234</v>
      </c>
      <c r="B84" s="249">
        <v>51</v>
      </c>
      <c r="C84" s="208">
        <v>82</v>
      </c>
      <c r="D84" s="208">
        <v>11</v>
      </c>
      <c r="E84" s="191" t="s">
        <v>49</v>
      </c>
      <c r="F84" s="191" t="s">
        <v>234</v>
      </c>
      <c r="G84" s="242" t="s">
        <v>368</v>
      </c>
      <c r="H84" s="218">
        <f>+DATA!G86</f>
        <v>128049</v>
      </c>
      <c r="I84" s="219">
        <f>+DATA!H86</f>
        <v>111722</v>
      </c>
      <c r="J84" s="219">
        <f>+DATA!I86</f>
        <v>5794</v>
      </c>
      <c r="K84" s="219">
        <f>+DATA!J86</f>
        <v>9874</v>
      </c>
      <c r="L84" s="219">
        <f>+DATA!K86</f>
        <v>659</v>
      </c>
      <c r="M84" s="226">
        <f>+'6.รายรับ'!G85/I84</f>
        <v>579.9517031560481</v>
      </c>
      <c r="N84" s="226">
        <f>+('6.รายรับ'!H85+'6.รายรับ'!I85+'6.รายรับ'!J85)/I84</f>
        <v>241.97423873543258</v>
      </c>
      <c r="O84" s="226">
        <f>+'6.รายรับ'!K85/'8.คำนวณ'!J84</f>
        <v>967.99303935105274</v>
      </c>
      <c r="P84" s="226">
        <f>+'6.รายรับ'!L85/'8.คำนวณ'!K84</f>
        <v>2426.6569070285595</v>
      </c>
      <c r="Q84" s="226">
        <f>+'6.รายรับ'!M85/'8.คำนวณ'!H84</f>
        <v>15.054916477286039</v>
      </c>
      <c r="R84" s="227">
        <f>+'6.รายรับ'!Q85/'8.คำนวณ'!H84</f>
        <v>98.0765136783575</v>
      </c>
      <c r="S84" s="227">
        <f>+'6.รายรับ'!V85/'8.คำนวณ'!I84</f>
        <v>384.22153810350693</v>
      </c>
      <c r="T84" s="241">
        <f>+'2.Hosp. Group'!L85</f>
        <v>17</v>
      </c>
      <c r="U84" s="63">
        <f>+DATA!L86</f>
        <v>94191</v>
      </c>
      <c r="V84" s="63">
        <f>+DATA!M86</f>
        <v>6742.99</v>
      </c>
      <c r="W84" s="63">
        <f t="shared" si="2"/>
        <v>12283.63705882353</v>
      </c>
      <c r="X84" s="228">
        <f>+('7.รายจ่าย'!G83+'7.รายจ่าย'!K83)/'8.คำนวณ'!W84</f>
        <v>6997.9962968909913</v>
      </c>
      <c r="Y84" s="228">
        <f>+'7.รายจ่าย'!L83/'8.คำนวณ'!W84</f>
        <v>58.003577978413468</v>
      </c>
      <c r="Z84" s="228">
        <f>+'7.รายจ่าย'!M83/'8.คำนวณ'!W84</f>
        <v>2658.6237922539035</v>
      </c>
      <c r="AA84" s="228">
        <f>+'7.รายจ่าย'!O83/'8.คำนวณ'!W84</f>
        <v>630.11918236709255</v>
      </c>
      <c r="AB84" s="228">
        <f>+'7.รายจ่าย'!P83/'8.คำนวณ'!W84</f>
        <v>363.81957954300083</v>
      </c>
      <c r="AC84" s="228">
        <f>+'7.รายจ่าย'!R83/'8.คำนวณ'!W84</f>
        <v>301.95708015775932</v>
      </c>
      <c r="AD84" s="228">
        <f>+'7.รายจ่าย'!S83/'8.คำนวณ'!W84</f>
        <v>1189.105094855265</v>
      </c>
      <c r="AE84" s="228">
        <f>+'7.รายจ่าย'!T83/'8.คำนวณ'!W84</f>
        <v>393.29866039388696</v>
      </c>
      <c r="AF84" s="228">
        <f>+'7.รายจ่าย'!U83/'8.คำนวณ'!W84</f>
        <v>322.53622774975207</v>
      </c>
      <c r="AG84" s="228">
        <f>+'7.รายจ่าย'!V83/'8.คำนวณ'!W84</f>
        <v>4.8258052331023054</v>
      </c>
      <c r="AH84" s="228">
        <f>+'7.รายจ่าย'!Y83/'8.คำนวณ'!W84</f>
        <v>0</v>
      </c>
    </row>
    <row r="85" spans="1:34" s="63" customFormat="1">
      <c r="A85" s="65" t="s">
        <v>176</v>
      </c>
      <c r="B85" s="249">
        <v>62</v>
      </c>
      <c r="C85" s="208">
        <v>83</v>
      </c>
      <c r="D85" s="208">
        <v>12</v>
      </c>
      <c r="E85" s="191" t="s">
        <v>88</v>
      </c>
      <c r="F85" s="191" t="s">
        <v>176</v>
      </c>
      <c r="G85" s="242" t="s">
        <v>302</v>
      </c>
      <c r="H85" s="218">
        <f>+DATA!G87</f>
        <v>127638</v>
      </c>
      <c r="I85" s="219">
        <f>+DATA!H87</f>
        <v>101007</v>
      </c>
      <c r="J85" s="219">
        <f>+DATA!I87</f>
        <v>11342</v>
      </c>
      <c r="K85" s="219">
        <f>+DATA!J87</f>
        <v>11255</v>
      </c>
      <c r="L85" s="219">
        <f>+DATA!K87</f>
        <v>4034</v>
      </c>
      <c r="M85" s="226">
        <f>+'6.รายรับ'!G86/I85</f>
        <v>682.10787529577135</v>
      </c>
      <c r="N85" s="226">
        <f>+('6.รายรับ'!H86+'6.รายรับ'!I86+'6.รายรับ'!J86)/I85</f>
        <v>760.54645747324435</v>
      </c>
      <c r="O85" s="226">
        <f>+'6.รายรับ'!K86/'8.คำนวณ'!J85</f>
        <v>767.3710104038089</v>
      </c>
      <c r="P85" s="226">
        <f>+'6.รายรับ'!L86/'8.คำนวณ'!K85</f>
        <v>2648.3457565526433</v>
      </c>
      <c r="Q85" s="226">
        <f>+'6.รายรับ'!M86/'8.คำนวณ'!H85</f>
        <v>16.248119682226296</v>
      </c>
      <c r="R85" s="227">
        <f>+'6.รายรับ'!Q86/'8.คำนวณ'!H85</f>
        <v>98.916300944859685</v>
      </c>
      <c r="S85" s="227">
        <f>+'6.รายรับ'!V86/'8.คำนวณ'!I85</f>
        <v>627.13220677774814</v>
      </c>
      <c r="T85" s="241">
        <f>+'2.Hosp. Group'!L86</f>
        <v>14</v>
      </c>
      <c r="U85" s="63">
        <f>+DATA!L87</f>
        <v>86064</v>
      </c>
      <c r="V85" s="63">
        <f>+DATA!M87</f>
        <v>9197.5</v>
      </c>
      <c r="W85" s="63">
        <f t="shared" si="2"/>
        <v>15344.928571428572</v>
      </c>
      <c r="X85" s="228">
        <f>+('7.รายจ่าย'!G84+'7.รายจ่าย'!K84)/'8.คำนวณ'!W85</f>
        <v>7956.7968473530109</v>
      </c>
      <c r="Y85" s="228">
        <f>+'7.รายจ่าย'!L84/'8.คำนวณ'!W85</f>
        <v>21.111274548594462</v>
      </c>
      <c r="Z85" s="228">
        <f>+'7.รายจ่าย'!M84/'8.คำนวณ'!W85</f>
        <v>1876.4961593639591</v>
      </c>
      <c r="AA85" s="228">
        <f>+'7.รายจ่าย'!O84/'8.คำนวณ'!W85</f>
        <v>973.81785131430104</v>
      </c>
      <c r="AB85" s="228">
        <f>+'7.รายจ่าย'!P84/'8.คำนวณ'!W85</f>
        <v>259.35989871013692</v>
      </c>
      <c r="AC85" s="228">
        <f>+'7.รายจ่าย'!R84/'8.คำนวณ'!W85</f>
        <v>673.40652202449394</v>
      </c>
      <c r="AD85" s="228">
        <f>+'7.รายจ่าย'!S84/'8.คำนวณ'!W85</f>
        <v>326.2983295551345</v>
      </c>
      <c r="AE85" s="228">
        <f>+'7.รายจ่าย'!T84/'8.คำนวณ'!W85</f>
        <v>1302.1582522843748</v>
      </c>
      <c r="AF85" s="228">
        <f>+'7.รายจ่าย'!U84/'8.คำนวณ'!W85</f>
        <v>338.28231821588327</v>
      </c>
      <c r="AG85" s="228">
        <f>+'7.รายจ่าย'!V84/'8.คำนวณ'!W85</f>
        <v>7.3110936605393126</v>
      </c>
      <c r="AH85" s="228">
        <f>+'7.รายจ่าย'!Y84/'8.คำนวณ'!W85</f>
        <v>0</v>
      </c>
    </row>
    <row r="86" spans="1:34" s="63" customFormat="1">
      <c r="A86" s="65" t="s">
        <v>236</v>
      </c>
      <c r="B86" s="249">
        <v>21</v>
      </c>
      <c r="C86" s="208">
        <v>84</v>
      </c>
      <c r="D86" s="208">
        <v>12</v>
      </c>
      <c r="E86" s="191" t="s">
        <v>53</v>
      </c>
      <c r="F86" s="191" t="s">
        <v>200</v>
      </c>
      <c r="G86" s="242" t="s">
        <v>329</v>
      </c>
      <c r="H86" s="218">
        <f>+DATA!G88</f>
        <v>111186</v>
      </c>
      <c r="I86" s="219">
        <f>+DATA!H88</f>
        <v>92396</v>
      </c>
      <c r="J86" s="219">
        <f>+DATA!I88</f>
        <v>6534</v>
      </c>
      <c r="K86" s="219">
        <f>+DATA!J88</f>
        <v>12256</v>
      </c>
      <c r="L86" s="219">
        <f>+DATA!K88</f>
        <v>0</v>
      </c>
      <c r="M86" s="226">
        <f>+'6.รายรับ'!G87/I86</f>
        <v>1134.3038046019306</v>
      </c>
      <c r="N86" s="226">
        <f>+('6.รายรับ'!H87+'6.รายรับ'!I87+'6.รายรับ'!J87)/I86</f>
        <v>416.21141910905226</v>
      </c>
      <c r="O86" s="226">
        <f>+'6.รายรับ'!K87/'8.คำนวณ'!J86</f>
        <v>3704.6605479032755</v>
      </c>
      <c r="P86" s="226">
        <f>+'6.รายรับ'!L87/'8.คำนวณ'!K86</f>
        <v>4053.1272437989555</v>
      </c>
      <c r="Q86" s="226">
        <f>+'6.รายรับ'!M87/'8.คำนวณ'!H86</f>
        <v>50.781376072527117</v>
      </c>
      <c r="R86" s="227">
        <f>+'6.รายรับ'!Q87/'8.คำนวณ'!H86</f>
        <v>262.69730775457339</v>
      </c>
      <c r="S86" s="227">
        <f>+'6.รายรับ'!V87/'8.คำนวณ'!I86</f>
        <v>1013.7499090869734</v>
      </c>
      <c r="T86" s="241">
        <f>+'2.Hosp. Group'!L87</f>
        <v>14</v>
      </c>
      <c r="U86" s="63">
        <f>+DATA!L88</f>
        <v>120923</v>
      </c>
      <c r="V86" s="63">
        <f>+DATA!M88</f>
        <v>17744.7</v>
      </c>
      <c r="W86" s="63">
        <f t="shared" si="2"/>
        <v>26382.057142857142</v>
      </c>
      <c r="X86" s="228">
        <f>+('7.รายจ่าย'!G85+'7.รายจ่าย'!K85)/'8.คำนวณ'!W86</f>
        <v>6642.9444334461077</v>
      </c>
      <c r="Y86" s="228">
        <f>+'7.รายจ่าย'!L85/'8.คำนวณ'!W86</f>
        <v>30.847947360327151</v>
      </c>
      <c r="Z86" s="228">
        <f>+'7.รายจ่าย'!M85/'8.คำนวณ'!W86</f>
        <v>2096.2983133016814</v>
      </c>
      <c r="AA86" s="228">
        <f>+'7.รายจ่าย'!O85/'8.คำนวณ'!W86</f>
        <v>1255.9620874360498</v>
      </c>
      <c r="AB86" s="228">
        <f>+'7.รายจ่าย'!P85/'8.คำนวณ'!W86</f>
        <v>104.52146794574668</v>
      </c>
      <c r="AC86" s="228">
        <f>+'7.รายจ่าย'!R85/'8.คำนวณ'!W86</f>
        <v>355.15052405747628</v>
      </c>
      <c r="AD86" s="228">
        <f>+'7.รายจ่าย'!S85/'8.คำนวณ'!W86</f>
        <v>314.54294542178019</v>
      </c>
      <c r="AE86" s="228">
        <f>+'7.รายจ่าย'!T85/'8.คำนวณ'!W86</f>
        <v>714.50490755621786</v>
      </c>
      <c r="AF86" s="228">
        <f>+'7.รายจ่าย'!U85/'8.คำนวณ'!W86</f>
        <v>271.35594587013685</v>
      </c>
      <c r="AG86" s="228">
        <f>+'7.รายจ่าย'!V85/'8.คำนวณ'!W86</f>
        <v>426.22117900477815</v>
      </c>
      <c r="AH86" s="228">
        <f>+'7.รายจ่าย'!Y85/'8.คำนวณ'!W86</f>
        <v>66.469285943260147</v>
      </c>
    </row>
    <row r="87" spans="1:34" s="63" customFormat="1" ht="27.6" customHeight="1">
      <c r="A87" s="65" t="s">
        <v>213</v>
      </c>
      <c r="B87" s="249">
        <v>53</v>
      </c>
      <c r="C87" s="208">
        <v>85</v>
      </c>
      <c r="D87" s="208">
        <v>12</v>
      </c>
      <c r="E87" s="191" t="s">
        <v>47</v>
      </c>
      <c r="F87" s="191" t="s">
        <v>213</v>
      </c>
      <c r="G87" s="242" t="s">
        <v>343</v>
      </c>
      <c r="H87" s="218">
        <f>+DATA!G89</f>
        <v>144293</v>
      </c>
      <c r="I87" s="219">
        <f>+DATA!H89</f>
        <v>111792</v>
      </c>
      <c r="J87" s="219">
        <f>+DATA!I89</f>
        <v>17478</v>
      </c>
      <c r="K87" s="219">
        <f>+DATA!J89</f>
        <v>15023</v>
      </c>
      <c r="L87" s="219">
        <f>+DATA!K89</f>
        <v>0</v>
      </c>
      <c r="M87" s="226">
        <f>+'6.รายรับ'!G88/I87</f>
        <v>663.79555415414313</v>
      </c>
      <c r="N87" s="226">
        <f>+('6.รายรับ'!H88+'6.รายรับ'!I88+'6.รายรับ'!J88)/I87</f>
        <v>602.17873738729065</v>
      </c>
      <c r="O87" s="226">
        <f>+'6.รายรับ'!K88/'8.คำนวณ'!J87</f>
        <v>1120.3819195560134</v>
      </c>
      <c r="P87" s="226">
        <f>+'6.รายรับ'!L88/'8.คำนวณ'!K87</f>
        <v>4849.9739765692611</v>
      </c>
      <c r="Q87" s="226">
        <f>+'6.รายรับ'!M88/'8.คำนวณ'!H87</f>
        <v>32.905118058395075</v>
      </c>
      <c r="R87" s="227">
        <f>+'6.รายรับ'!Q88/'8.คำนวณ'!H87</f>
        <v>308.91468699105292</v>
      </c>
      <c r="S87" s="227">
        <f>+'6.รายรับ'!V88/'8.คำนวณ'!I87</f>
        <v>744.04158794904822</v>
      </c>
      <c r="T87" s="241">
        <f>+'2.Hosp. Group'!L88</f>
        <v>14</v>
      </c>
      <c r="U87" s="63">
        <f>+DATA!L89</f>
        <v>125944</v>
      </c>
      <c r="V87" s="63">
        <f>+DATA!M89</f>
        <v>16033.2</v>
      </c>
      <c r="W87" s="63">
        <f t="shared" si="2"/>
        <v>25029.200000000001</v>
      </c>
      <c r="X87" s="228">
        <f>+('7.รายจ่าย'!G86+'7.รายจ่าย'!K86)/'8.คำนวณ'!W87</f>
        <v>6858.5795027407976</v>
      </c>
      <c r="Y87" s="228">
        <f>+'7.รายจ่าย'!L86/'8.คำนวณ'!W87</f>
        <v>53.693579499144988</v>
      </c>
      <c r="Z87" s="228">
        <f>+'7.รายจ่าย'!M86/'8.คำนวณ'!W87</f>
        <v>2813.667774838988</v>
      </c>
      <c r="AA87" s="228">
        <f>+'7.รายจ่าย'!O86/'8.คำนวณ'!W87</f>
        <v>1287.0041319738546</v>
      </c>
      <c r="AB87" s="228">
        <f>+'7.รายจ่าย'!P86/'8.คำนวณ'!W87</f>
        <v>86.05466215460342</v>
      </c>
      <c r="AC87" s="228">
        <f>+'7.รายจ่าย'!R86/'8.คำนวณ'!W87</f>
        <v>245.67191520304283</v>
      </c>
      <c r="AD87" s="228">
        <f>+'7.รายจ่าย'!S86/'8.คำนวณ'!W87</f>
        <v>508.25253104374087</v>
      </c>
      <c r="AE87" s="228">
        <f>+'7.รายจ่าย'!T86/'8.คำนวณ'!W87</f>
        <v>387.1623024307608</v>
      </c>
      <c r="AF87" s="228">
        <f>+'7.รายจ่าย'!U86/'8.คำนวณ'!W87</f>
        <v>254.42793297428602</v>
      </c>
      <c r="AG87" s="228">
        <f>+'7.รายจ่าย'!V86/'8.คำนวณ'!W87</f>
        <v>476.83540384830519</v>
      </c>
      <c r="AH87" s="228">
        <f>+'7.รายจ่าย'!Y86/'8.คำนวณ'!W87</f>
        <v>279.50753519888769</v>
      </c>
    </row>
    <row r="88" spans="1:34" s="63" customFormat="1" ht="24.6" customHeight="1">
      <c r="A88" s="65" t="s">
        <v>200</v>
      </c>
      <c r="B88" s="249">
        <v>1</v>
      </c>
      <c r="C88" s="208">
        <v>86</v>
      </c>
      <c r="D88" s="208">
        <v>12</v>
      </c>
      <c r="E88" s="191" t="s">
        <v>51</v>
      </c>
      <c r="F88" s="191" t="s">
        <v>236</v>
      </c>
      <c r="G88" s="242" t="s">
        <v>370</v>
      </c>
      <c r="H88" s="218">
        <f>+DATA!G90</f>
        <v>121032</v>
      </c>
      <c r="I88" s="219">
        <f>+DATA!H90</f>
        <v>106257</v>
      </c>
      <c r="J88" s="219">
        <f>+DATA!I90</f>
        <v>6392</v>
      </c>
      <c r="K88" s="219">
        <f>+DATA!J90</f>
        <v>8383</v>
      </c>
      <c r="L88" s="219">
        <f>+DATA!K90</f>
        <v>0</v>
      </c>
      <c r="M88" s="292">
        <f>+'6.รายรับ'!G89/I88</f>
        <v>99.90553732930529</v>
      </c>
      <c r="N88" s="226">
        <f>+('6.รายรับ'!H89+'6.รายรับ'!I89+'6.รายรับ'!J89)/I88</f>
        <v>518.09960661415244</v>
      </c>
      <c r="O88" s="226">
        <f>+'6.รายรับ'!K89/'8.คำนวณ'!J88</f>
        <v>1489.9145635168959</v>
      </c>
      <c r="P88" s="226">
        <f>+'6.รายรับ'!L89/'8.คำนวณ'!K88</f>
        <v>5011.5571358702136</v>
      </c>
      <c r="Q88" s="226">
        <f>+'6.รายรับ'!M89/'8.คำนวณ'!H88</f>
        <v>46.666462175292487</v>
      </c>
      <c r="R88" s="227">
        <f>+'6.รายรับ'!Q89/'8.คำนวณ'!H88</f>
        <v>173.43240424020095</v>
      </c>
      <c r="S88" s="227">
        <f>+'6.รายรับ'!V89/'8.คำนวณ'!I88</f>
        <v>775.54770509237039</v>
      </c>
      <c r="T88" s="241">
        <f>+'2.Hosp. Group'!L89</f>
        <v>14</v>
      </c>
      <c r="U88" s="63">
        <f>+DATA!L90</f>
        <v>106820</v>
      </c>
      <c r="V88" s="63">
        <f>+DATA!M90</f>
        <v>9963.99</v>
      </c>
      <c r="W88" s="63">
        <f t="shared" si="2"/>
        <v>17593.989999999998</v>
      </c>
      <c r="X88" s="228">
        <f>+('7.รายจ่าย'!G87+'7.รายจ่าย'!K87)/'8.คำนวณ'!W88</f>
        <v>7689.7027286022112</v>
      </c>
      <c r="Y88" s="228">
        <f>+'7.รายจ่าย'!L87/'8.คำนวณ'!W88</f>
        <v>8.8936619834386637</v>
      </c>
      <c r="Z88" s="228">
        <f>+'7.รายจ่าย'!M87/'8.คำนวณ'!W88</f>
        <v>2651.7664139856852</v>
      </c>
      <c r="AA88" s="228">
        <f>+'7.รายจ่าย'!O87/'8.คำนวณ'!W88</f>
        <v>917.78875854766318</v>
      </c>
      <c r="AB88" s="228">
        <f>+'7.รายจ่าย'!P87/'8.คำนวณ'!W88</f>
        <v>178.4257806216782</v>
      </c>
      <c r="AC88" s="228">
        <f>+'7.รายจ่าย'!R87/'8.คำนวณ'!W88</f>
        <v>324.68731026901804</v>
      </c>
      <c r="AD88" s="228">
        <f>+'7.รายจ่าย'!S87/'8.คำนวณ'!W88</f>
        <v>173.89696708932996</v>
      </c>
      <c r="AE88" s="228">
        <f>+'7.รายจ่าย'!T87/'8.คำนวณ'!W88</f>
        <v>763.01171593254298</v>
      </c>
      <c r="AF88" s="228">
        <f>+'7.รายจ่าย'!U87/'8.คำนวณ'!W88</f>
        <v>336.77308728719299</v>
      </c>
      <c r="AG88" s="228">
        <f>+'7.รายจ่าย'!V87/'8.คำนวณ'!W88</f>
        <v>384.1285848178839</v>
      </c>
      <c r="AH88" s="228">
        <f>+'7.รายจ่าย'!Y87/'8.คำนวณ'!W88</f>
        <v>48.615578387847222</v>
      </c>
    </row>
    <row r="89" spans="1:34" s="63" customFormat="1" ht="24.6" customHeight="1">
      <c r="A89" s="65" t="s">
        <v>220</v>
      </c>
      <c r="B89" s="249">
        <v>68</v>
      </c>
      <c r="C89" s="208">
        <v>87</v>
      </c>
      <c r="D89" s="208">
        <v>13</v>
      </c>
      <c r="E89" s="191" t="s">
        <v>45</v>
      </c>
      <c r="F89" s="191" t="s">
        <v>182</v>
      </c>
      <c r="G89" s="242" t="s">
        <v>308</v>
      </c>
      <c r="H89" s="218">
        <f>+DATA!G91</f>
        <v>422536</v>
      </c>
      <c r="I89" s="219">
        <f>+DATA!H91</f>
        <v>260627</v>
      </c>
      <c r="J89" s="219">
        <f>+DATA!I91</f>
        <v>55026</v>
      </c>
      <c r="K89" s="219">
        <f>+DATA!J91</f>
        <v>52150</v>
      </c>
      <c r="L89" s="219">
        <f>+DATA!K91</f>
        <v>54733</v>
      </c>
      <c r="M89" s="226">
        <f>+'6.รายรับ'!G90/I89</f>
        <v>1573.1230885518385</v>
      </c>
      <c r="N89" s="226">
        <f>+('6.รายรับ'!H90+'6.รายรับ'!I90+'6.รายรับ'!J90)/I89</f>
        <v>623.31008003775491</v>
      </c>
      <c r="O89" s="226">
        <f>+'6.รายรับ'!K90/'8.คำนวณ'!J89</f>
        <v>958.85892941518557</v>
      </c>
      <c r="P89" s="226">
        <f>+'6.รายรับ'!L90/'8.คำนวณ'!K89</f>
        <v>4347.3968276126552</v>
      </c>
      <c r="Q89" s="226">
        <f>+'6.รายรับ'!M90/'8.คำนวณ'!H89</f>
        <v>30.15149360054528</v>
      </c>
      <c r="R89" s="227">
        <f>+'6.รายรับ'!Q90/'8.คำนวณ'!H89</f>
        <v>219.53799486907624</v>
      </c>
      <c r="S89" s="227">
        <f>+'6.รายรับ'!V90/'8.คำนวณ'!I89</f>
        <v>863.18810292103274</v>
      </c>
      <c r="T89" s="241">
        <f>+'2.Hosp. Group'!L90</f>
        <v>14</v>
      </c>
      <c r="U89" s="63">
        <f>+DATA!L91</f>
        <v>281855</v>
      </c>
      <c r="V89" s="63">
        <f>+DATA!M91</f>
        <v>52646</v>
      </c>
      <c r="W89" s="63">
        <f t="shared" si="2"/>
        <v>72778.5</v>
      </c>
      <c r="X89" s="228">
        <f>+('7.รายจ่าย'!G88+'7.รายจ่าย'!K88)/'8.คำนวณ'!W89</f>
        <v>6651.8046770680912</v>
      </c>
      <c r="Y89" s="228">
        <f>+'7.รายจ่าย'!L88/'8.คำนวณ'!W89</f>
        <v>27.525645760767258</v>
      </c>
      <c r="Z89" s="228">
        <f>+'7.รายจ่าย'!M88/'8.คำนวณ'!W89</f>
        <v>3762.7668751073461</v>
      </c>
      <c r="AA89" s="228">
        <f>+'7.รายจ่าย'!O88/'8.คำนวณ'!W89</f>
        <v>2169.2270119609502</v>
      </c>
      <c r="AB89" s="228">
        <f>+'7.รายจ่าย'!P88/'8.คำนวณ'!W89</f>
        <v>114.55874976813207</v>
      </c>
      <c r="AC89" s="228">
        <f>+'7.รายจ่าย'!R88/'8.คำนวณ'!W89</f>
        <v>386.68026106611154</v>
      </c>
      <c r="AD89" s="228">
        <f>+'7.รายจ่าย'!S88/'8.คำนวณ'!W89</f>
        <v>807.97027446292509</v>
      </c>
      <c r="AE89" s="228">
        <f>+'7.รายจ่าย'!T88/'8.คำนวณ'!W89</f>
        <v>633.74352562913509</v>
      </c>
      <c r="AF89" s="228">
        <f>+'7.รายจ่าย'!U88/'8.คำนวณ'!W89</f>
        <v>269.72220779488447</v>
      </c>
      <c r="AG89" s="228">
        <f>+'7.รายจ่าย'!V88/'8.คำนวณ'!W89</f>
        <v>28.925124040753797</v>
      </c>
      <c r="AH89" s="228">
        <f>+'7.รายจ่าย'!Y88/'8.คำนวณ'!W89</f>
        <v>124.78181523389462</v>
      </c>
    </row>
    <row r="90" spans="1:34" s="63" customFormat="1" ht="25.2" customHeight="1">
      <c r="A90" s="65" t="s">
        <v>182</v>
      </c>
      <c r="B90" s="249">
        <v>35</v>
      </c>
      <c r="C90" s="208">
        <v>88</v>
      </c>
      <c r="D90" s="208">
        <v>13</v>
      </c>
      <c r="E90" s="191" t="s">
        <v>49</v>
      </c>
      <c r="F90" s="191" t="s">
        <v>220</v>
      </c>
      <c r="G90" s="242" t="s">
        <v>352</v>
      </c>
      <c r="H90" s="218">
        <f>+DATA!G92</f>
        <v>201159</v>
      </c>
      <c r="I90" s="219">
        <f>+DATA!H92</f>
        <v>144787</v>
      </c>
      <c r="J90" s="219">
        <f>+DATA!I92</f>
        <v>24166</v>
      </c>
      <c r="K90" s="219">
        <f>+DATA!J92</f>
        <v>22663</v>
      </c>
      <c r="L90" s="219">
        <f>+DATA!K92</f>
        <v>9543</v>
      </c>
      <c r="M90" s="226">
        <f>+'6.รายรับ'!G91/I90</f>
        <v>1853.5521704987323</v>
      </c>
      <c r="N90" s="226">
        <f>+('6.รายรับ'!H91+'6.รายรับ'!I91+'6.รายรับ'!J91)/I90</f>
        <v>767.31487371103765</v>
      </c>
      <c r="O90" s="226">
        <f>+'6.รายรับ'!K91/'8.คำนวณ'!J90</f>
        <v>3057.7630244972274</v>
      </c>
      <c r="P90" s="226">
        <f>+'6.รายรับ'!L91/'8.คำนวณ'!K90</f>
        <v>6159.7633503949173</v>
      </c>
      <c r="Q90" s="226">
        <f>+'6.รายรับ'!M91/'8.คำนวณ'!H90</f>
        <v>53.115672428278131</v>
      </c>
      <c r="R90" s="227">
        <f>+'6.รายรับ'!Q91/'8.คำนวณ'!H90</f>
        <v>194.92622597050092</v>
      </c>
      <c r="S90" s="227">
        <f>+'6.รายรับ'!V91/'8.คำนวณ'!I90</f>
        <v>1021.7833043021818</v>
      </c>
      <c r="T90" s="241">
        <f>+'2.Hosp. Group'!L91</f>
        <v>14</v>
      </c>
      <c r="U90" s="63">
        <f>+DATA!L92</f>
        <v>241838</v>
      </c>
      <c r="V90" s="63">
        <f>+DATA!M92</f>
        <v>30195.8</v>
      </c>
      <c r="W90" s="63">
        <f t="shared" si="2"/>
        <v>47469.942857142858</v>
      </c>
      <c r="X90" s="228">
        <f>+('7.รายจ่าย'!G89+'7.รายจ่าย'!K89)/'8.คำนวณ'!W90</f>
        <v>6516.2290209804933</v>
      </c>
      <c r="Y90" s="228">
        <f>+'7.รายจ่าย'!L89/'8.คำนวณ'!W90</f>
        <v>48.122958076328594</v>
      </c>
      <c r="Z90" s="228">
        <f>+'7.รายจ่าย'!M89/'8.คำนวณ'!W90</f>
        <v>4360.3431944905888</v>
      </c>
      <c r="AA90" s="228">
        <f>+'7.รายจ่าย'!O89/'8.คำนวณ'!W90</f>
        <v>2963.4729460988247</v>
      </c>
      <c r="AB90" s="228">
        <f>+'7.รายจ่าย'!P89/'8.คำนวณ'!W90</f>
        <v>125.820007788387</v>
      </c>
      <c r="AC90" s="228">
        <f>+'7.รายจ่าย'!R89/'8.คำนวณ'!W90</f>
        <v>388.73807696659776</v>
      </c>
      <c r="AD90" s="228">
        <f>+'7.รายจ่าย'!S89/'8.คำนวณ'!W90</f>
        <v>1026.5496644192297</v>
      </c>
      <c r="AE90" s="228">
        <f>+'7.รายจ่าย'!T89/'8.คำนวณ'!W90</f>
        <v>553.59728890100689</v>
      </c>
      <c r="AF90" s="228">
        <f>+'7.รายจ่าย'!U89/'8.คำนวณ'!W90</f>
        <v>634.77984712732518</v>
      </c>
      <c r="AG90" s="228">
        <f>+'7.รายจ่าย'!V89/'8.คำนวณ'!W90</f>
        <v>1.2092812113289131</v>
      </c>
      <c r="AH90" s="228">
        <f>+'7.รายจ่าย'!Y89/'8.คำนวณ'!W90</f>
        <v>129.65210677673932</v>
      </c>
    </row>
    <row r="91" spans="1:34" s="63" customFormat="1">
      <c r="B91" s="157"/>
      <c r="C91" s="248"/>
      <c r="D91" s="248"/>
      <c r="E91" s="170"/>
      <c r="F91" s="170"/>
      <c r="G91" s="161"/>
      <c r="H91" s="226"/>
      <c r="I91" s="226"/>
      <c r="J91" s="226"/>
      <c r="K91" s="226"/>
      <c r="L91" s="226"/>
      <c r="M91" s="228"/>
      <c r="N91" s="228"/>
      <c r="O91" s="228"/>
      <c r="P91" s="228"/>
      <c r="Q91" s="228"/>
      <c r="R91" s="228"/>
      <c r="S91" s="228"/>
      <c r="T91" s="231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</row>
    <row r="92" spans="1:34">
      <c r="G92" s="161"/>
    </row>
    <row r="111" ht="25.2" customHeight="1"/>
    <row r="112" ht="24.6" customHeight="1"/>
  </sheetData>
  <autoFilter ref="A2:CS2" xr:uid="{00000000-0009-0000-0000-000007000000}">
    <sortState xmlns:xlrd2="http://schemas.microsoft.com/office/spreadsheetml/2017/richdata2" ref="A4:CS90">
      <sortCondition ref="C2"/>
    </sortState>
  </autoFilter>
  <sortState xmlns:xlrd2="http://schemas.microsoft.com/office/spreadsheetml/2017/richdata2" ref="B3:AI90">
    <sortCondition ref="E3:E90"/>
  </sortState>
  <mergeCells count="18">
    <mergeCell ref="K1:K2"/>
    <mergeCell ref="L1:L2"/>
    <mergeCell ref="U1:U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V1:V2"/>
    <mergeCell ref="W1:W2"/>
    <mergeCell ref="X1:AH1"/>
    <mergeCell ref="M1:S1"/>
    <mergeCell ref="T1:T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G154"/>
  <sheetViews>
    <sheetView tabSelected="1" view="pageBreakPreview" zoomScale="70" zoomScaleNormal="70" zoomScaleSheetLayoutView="70" workbookViewId="0">
      <selection activeCell="AL18" sqref="AL18"/>
    </sheetView>
  </sheetViews>
  <sheetFormatPr defaultColWidth="9" defaultRowHeight="13.2"/>
  <cols>
    <col min="1" max="1" width="7.44140625" style="169" customWidth="1"/>
    <col min="2" max="2" width="29.33203125" style="11" customWidth="1"/>
    <col min="3" max="4" width="16.5546875" style="11" customWidth="1"/>
    <col min="5" max="8" width="14.33203125" style="11" customWidth="1"/>
    <col min="9" max="9" width="14.44140625" style="11" customWidth="1"/>
    <col min="10" max="10" width="20.6640625" style="11" customWidth="1"/>
    <col min="11" max="11" width="16.6640625" style="48" customWidth="1"/>
    <col min="12" max="12" width="16.6640625" style="49" customWidth="1"/>
    <col min="13" max="16" width="14.5546875" style="48" customWidth="1"/>
    <col min="17" max="17" width="14.5546875" style="49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3320312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3320312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3320312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3320312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3320312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3320312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3320312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3320312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3320312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3320312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3320312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3320312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3320312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3320312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3320312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3320312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3320312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3320312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3320312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3320312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3320312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3320312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3320312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3320312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3320312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3320312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3320312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3320312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3320312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3320312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3320312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3320312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3320312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3320312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3320312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3320312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3320312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3320312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3320312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3320312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3320312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3320312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3320312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3320312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3320312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3320312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3320312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3320312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3320312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3320312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3320312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3320312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3320312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3320312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3320312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3320312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3320312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3320312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3320312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3320312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3320312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3320312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3320312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68"/>
      <c r="B1" s="8" t="s">
        <v>1402</v>
      </c>
      <c r="C1" s="8"/>
      <c r="J1" s="8" t="s">
        <v>1403</v>
      </c>
      <c r="K1" s="43"/>
      <c r="L1" s="44"/>
      <c r="M1" s="43"/>
      <c r="N1" s="43"/>
      <c r="O1" s="43"/>
      <c r="P1" s="43"/>
      <c r="Q1" s="44"/>
      <c r="R1" s="8" t="s">
        <v>1403</v>
      </c>
      <c r="S1" s="55"/>
      <c r="T1" s="56"/>
      <c r="U1" s="55"/>
      <c r="V1" s="55"/>
      <c r="W1" s="55"/>
      <c r="X1" s="55"/>
      <c r="Y1" s="56"/>
      <c r="Z1" s="8" t="s">
        <v>1404</v>
      </c>
      <c r="AB1" s="10"/>
      <c r="AG1" s="10"/>
    </row>
    <row r="2" spans="1:33" ht="13.5" customHeight="1">
      <c r="B2" s="430" t="s">
        <v>133</v>
      </c>
      <c r="C2" s="439" t="s">
        <v>134</v>
      </c>
      <c r="D2" s="440"/>
      <c r="E2" s="440"/>
      <c r="F2" s="440"/>
      <c r="G2" s="440"/>
      <c r="H2" s="440"/>
      <c r="I2" s="441"/>
      <c r="J2" s="430" t="s">
        <v>133</v>
      </c>
      <c r="K2" s="436" t="s">
        <v>4</v>
      </c>
      <c r="L2" s="437"/>
      <c r="M2" s="437"/>
      <c r="N2" s="437"/>
      <c r="O2" s="437"/>
      <c r="P2" s="437"/>
      <c r="Q2" s="438"/>
      <c r="R2" s="430" t="s">
        <v>133</v>
      </c>
      <c r="S2" s="431" t="s">
        <v>4</v>
      </c>
      <c r="T2" s="432"/>
      <c r="U2" s="432"/>
      <c r="V2" s="432"/>
      <c r="W2" s="432"/>
      <c r="X2" s="432"/>
      <c r="Y2" s="433"/>
      <c r="Z2" s="430" t="s">
        <v>133</v>
      </c>
      <c r="AA2" s="439" t="s">
        <v>135</v>
      </c>
      <c r="AB2" s="440"/>
      <c r="AC2" s="440"/>
      <c r="AD2" s="440"/>
      <c r="AE2" s="440"/>
      <c r="AF2" s="440"/>
      <c r="AG2" s="441"/>
    </row>
    <row r="3" spans="1:33" ht="13.5" customHeight="1">
      <c r="B3" s="430"/>
      <c r="C3" s="12" t="s">
        <v>136</v>
      </c>
      <c r="D3" s="13" t="s">
        <v>252</v>
      </c>
      <c r="E3" s="12" t="s">
        <v>138</v>
      </c>
      <c r="F3" s="12" t="s">
        <v>139</v>
      </c>
      <c r="G3" s="12" t="s">
        <v>140</v>
      </c>
      <c r="H3" s="12" t="s">
        <v>141</v>
      </c>
      <c r="I3" s="12" t="s">
        <v>142</v>
      </c>
      <c r="J3" s="430"/>
      <c r="K3" s="45" t="s">
        <v>136</v>
      </c>
      <c r="L3" s="46" t="s">
        <v>252</v>
      </c>
      <c r="M3" s="45" t="s">
        <v>138</v>
      </c>
      <c r="N3" s="45" t="s">
        <v>139</v>
      </c>
      <c r="O3" s="45" t="s">
        <v>140</v>
      </c>
      <c r="P3" s="45" t="s">
        <v>141</v>
      </c>
      <c r="Q3" s="45" t="s">
        <v>142</v>
      </c>
      <c r="R3" s="430"/>
      <c r="S3" s="57" t="s">
        <v>136</v>
      </c>
      <c r="T3" s="58" t="s">
        <v>252</v>
      </c>
      <c r="U3" s="57" t="s">
        <v>138</v>
      </c>
      <c r="V3" s="57" t="s">
        <v>139</v>
      </c>
      <c r="W3" s="57" t="s">
        <v>140</v>
      </c>
      <c r="X3" s="57" t="s">
        <v>141</v>
      </c>
      <c r="Y3" s="57" t="s">
        <v>142</v>
      </c>
      <c r="Z3" s="430"/>
      <c r="AA3" s="12" t="s">
        <v>136</v>
      </c>
      <c r="AB3" s="13" t="s">
        <v>252</v>
      </c>
      <c r="AC3" s="12" t="s">
        <v>138</v>
      </c>
      <c r="AD3" s="12" t="s">
        <v>139</v>
      </c>
      <c r="AE3" s="12" t="s">
        <v>140</v>
      </c>
      <c r="AF3" s="12" t="s">
        <v>141</v>
      </c>
      <c r="AG3" s="12" t="s">
        <v>142</v>
      </c>
    </row>
    <row r="4" spans="1:33" ht="13.5" customHeight="1">
      <c r="A4" s="253" t="s">
        <v>45</v>
      </c>
      <c r="B4" s="14" t="str">
        <f>+'8.คำนวณ'!G3</f>
        <v>ห้วยเกิ้ง,รพช.</v>
      </c>
      <c r="C4" s="264">
        <f>+'8.คำนวณ'!M3</f>
        <v>949.27556377551025</v>
      </c>
      <c r="D4" s="264">
        <f>+'8.คำนวณ'!N3</f>
        <v>247.87116071428571</v>
      </c>
      <c r="E4" s="264">
        <f>+'8.คำนวณ'!O3</f>
        <v>380.85806451612905</v>
      </c>
      <c r="F4" s="264">
        <f>+'8.คำนวณ'!P3</f>
        <v>10818.314004975124</v>
      </c>
      <c r="G4" s="264">
        <f>+'8.คำนวณ'!Q3</f>
        <v>5.793825561312608</v>
      </c>
      <c r="H4" s="264">
        <f>+'8.คำนวณ'!R3</f>
        <v>42.578367875647672</v>
      </c>
      <c r="I4" s="264">
        <f>+'8.คำนวณ'!S3</f>
        <v>1014.5051020408164</v>
      </c>
      <c r="J4" s="14" t="str">
        <f>+B4</f>
        <v>ห้วยเกิ้ง,รพช.</v>
      </c>
      <c r="K4" s="47">
        <f>+(C4-C11)*100/C11</f>
        <v>82.463117783314175</v>
      </c>
      <c r="L4" s="47">
        <f t="shared" ref="L4:Q4" si="0">+(D4-D11)*100/D11</f>
        <v>6.0935948929217405</v>
      </c>
      <c r="M4" s="47">
        <f t="shared" si="0"/>
        <v>-10.805019210559427</v>
      </c>
      <c r="N4" s="47">
        <f t="shared" si="0"/>
        <v>328.0634840937214</v>
      </c>
      <c r="O4" s="47">
        <f t="shared" si="0"/>
        <v>-2.7207198574498186</v>
      </c>
      <c r="P4" s="47">
        <f t="shared" si="0"/>
        <v>71.546823154577069</v>
      </c>
      <c r="Q4" s="47">
        <f t="shared" si="0"/>
        <v>81.760911489308967</v>
      </c>
      <c r="R4" s="14" t="str">
        <f>+J4</f>
        <v>ห้วยเกิ้ง,รพช.</v>
      </c>
      <c r="S4" s="269">
        <f>+K4/100</f>
        <v>0.82463117783314177</v>
      </c>
      <c r="T4" s="269">
        <f t="shared" ref="T4:Y4" si="1">+L4/100</f>
        <v>6.0935948929217408E-2</v>
      </c>
      <c r="U4" s="269">
        <f t="shared" si="1"/>
        <v>-0.10805019210559427</v>
      </c>
      <c r="V4" s="269">
        <f t="shared" si="1"/>
        <v>3.2806348409372141</v>
      </c>
      <c r="W4" s="269">
        <f t="shared" si="1"/>
        <v>-2.7207198574498187E-2</v>
      </c>
      <c r="X4" s="269">
        <f t="shared" si="1"/>
        <v>0.71546823154577066</v>
      </c>
      <c r="Y4" s="269">
        <f t="shared" si="1"/>
        <v>0.81760911489308963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271" t="str">
        <f t="shared" si="2"/>
        <v>OK</v>
      </c>
      <c r="AF4" s="271" t="str">
        <f t="shared" si="2"/>
        <v>OK</v>
      </c>
      <c r="AG4" s="271" t="str">
        <f>+IF(AND(I4&gt;I13),"OK","Not OK")</f>
        <v>OK</v>
      </c>
    </row>
    <row r="5" spans="1:33" ht="13.5" customHeight="1">
      <c r="A5" s="253" t="s">
        <v>53</v>
      </c>
      <c r="B5" s="14" t="str">
        <f>+'8.คำนวณ'!G4</f>
        <v>นาแห้ว,รพช.</v>
      </c>
      <c r="C5" s="264">
        <f>+'8.คำนวณ'!M4</f>
        <v>444.55947187141214</v>
      </c>
      <c r="D5" s="264">
        <f>+'8.คำนวณ'!N4</f>
        <v>127.24409873708382</v>
      </c>
      <c r="E5" s="264">
        <f>+'8.คำนวณ'!O4</f>
        <v>606.99310776942355</v>
      </c>
      <c r="F5" s="264">
        <f>+'8.คำนวณ'!P4</f>
        <v>846.68181109185446</v>
      </c>
      <c r="G5" s="264">
        <f>+'8.คำนวณ'!Q4</f>
        <v>3.9150808071148515</v>
      </c>
      <c r="H5" s="264">
        <f>+'8.คำนวณ'!R4</f>
        <v>24.959261738548342</v>
      </c>
      <c r="I5" s="264">
        <f>+'8.คำนวณ'!S4</f>
        <v>755.99425947187137</v>
      </c>
      <c r="J5" s="14" t="str">
        <f t="shared" ref="J5:J10" si="3">+B5</f>
        <v>นาแห้ว,รพช.</v>
      </c>
      <c r="K5" s="47">
        <f>+(C5-C11)*100/C11</f>
        <v>-14.549883750147718</v>
      </c>
      <c r="L5" s="47">
        <f t="shared" ref="L5:Q5" si="4">+(D5-D11)*100/D11</f>
        <v>-45.537093443928576</v>
      </c>
      <c r="M5" s="47">
        <f t="shared" si="4"/>
        <v>42.154633526274573</v>
      </c>
      <c r="N5" s="47">
        <f t="shared" si="4"/>
        <v>-66.498146956347782</v>
      </c>
      <c r="O5" s="47">
        <f t="shared" si="4"/>
        <v>-34.265151999197741</v>
      </c>
      <c r="P5" s="47">
        <f t="shared" si="4"/>
        <v>0.56003255071750657</v>
      </c>
      <c r="Q5" s="47">
        <f t="shared" si="4"/>
        <v>35.445554099109991</v>
      </c>
      <c r="R5" s="14" t="str">
        <f t="shared" ref="R5:R10" si="5">+J5</f>
        <v>นาแห้ว,รพช.</v>
      </c>
      <c r="S5" s="269">
        <f t="shared" ref="S5:S10" si="6">+K5/100</f>
        <v>-0.14549883750147719</v>
      </c>
      <c r="T5" s="269">
        <f t="shared" ref="T5:T10" si="7">+L5/100</f>
        <v>-0.45537093443928578</v>
      </c>
      <c r="U5" s="269">
        <f t="shared" ref="U5:U10" si="8">+M5/100</f>
        <v>0.42154633526274571</v>
      </c>
      <c r="V5" s="269">
        <f t="shared" ref="V5:V10" si="9">+N5/100</f>
        <v>-0.66498146956347781</v>
      </c>
      <c r="W5" s="269">
        <f t="shared" ref="W5:W10" si="10">+O5/100</f>
        <v>-0.3426515199919774</v>
      </c>
      <c r="X5" s="269">
        <f t="shared" ref="X5:X10" si="11">+P5/100</f>
        <v>5.6003255071750656E-3</v>
      </c>
      <c r="Y5" s="269">
        <f t="shared" ref="Y5:Y10" si="12">+Q5/100</f>
        <v>0.35445554099109988</v>
      </c>
      <c r="Z5" s="14" t="str">
        <f t="shared" ref="Z5:Z10" si="13">+R5</f>
        <v>นาแห้ว,รพช.</v>
      </c>
      <c r="AA5" s="17" t="str">
        <f>+IF(AND(C5&gt;C13),"OK","Not OK")</f>
        <v>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271" t="str">
        <f t="shared" si="14"/>
        <v>Not OK</v>
      </c>
      <c r="AF5" s="271" t="str">
        <f t="shared" si="14"/>
        <v>OK</v>
      </c>
      <c r="AG5" s="271" t="str">
        <f t="shared" si="14"/>
        <v>OK</v>
      </c>
    </row>
    <row r="6" spans="1:33" ht="13.5" customHeight="1">
      <c r="A6" s="253" t="s">
        <v>55</v>
      </c>
      <c r="B6" s="14" t="str">
        <f>+'8.คำนวณ'!G5</f>
        <v>บุ่งคล้า,รพช.</v>
      </c>
      <c r="C6" s="264">
        <f>+'8.คำนวณ'!M5</f>
        <v>412.28192901652665</v>
      </c>
      <c r="D6" s="264">
        <f>+'8.คำนวณ'!N5</f>
        <v>411.66868960534634</v>
      </c>
      <c r="E6" s="264">
        <f>+'8.คำนวณ'!O5</f>
        <v>490.78817948717955</v>
      </c>
      <c r="F6" s="264">
        <f>+'8.คำนวณ'!P5</f>
        <v>1223.5837050691246</v>
      </c>
      <c r="G6" s="264">
        <f>+'8.คำนวณ'!Q5</f>
        <v>6.2600414408670702</v>
      </c>
      <c r="H6" s="264">
        <f>+'8.คำนวณ'!R5</f>
        <v>49.838420465412817</v>
      </c>
      <c r="I6" s="264">
        <f>+'8.คำนวณ'!S5</f>
        <v>578.68599295583851</v>
      </c>
      <c r="J6" s="14" t="str">
        <f t="shared" si="3"/>
        <v>บุ่งคล้า,รพช.</v>
      </c>
      <c r="K6" s="47">
        <f>+(C6-C11)*100/C11</f>
        <v>-20.754047565618812</v>
      </c>
      <c r="L6" s="47">
        <f t="shared" ref="L6:Q6" si="15">+(D6-D11)*100/D11</f>
        <v>76.20206828108175</v>
      </c>
      <c r="M6" s="47">
        <f t="shared" si="15"/>
        <v>14.940042812693592</v>
      </c>
      <c r="N6" s="47">
        <f t="shared" si="15"/>
        <v>-51.584738284420105</v>
      </c>
      <c r="O6" s="47">
        <f t="shared" si="15"/>
        <v>5.107121121561133</v>
      </c>
      <c r="P6" s="47">
        <f t="shared" si="15"/>
        <v>100.79733274072984</v>
      </c>
      <c r="Q6" s="47">
        <f t="shared" si="15"/>
        <v>3.6786245176687671</v>
      </c>
      <c r="R6" s="14" t="str">
        <f t="shared" si="5"/>
        <v>บุ่งคล้า,รพช.</v>
      </c>
      <c r="S6" s="269">
        <f t="shared" si="6"/>
        <v>-0.20754047565618813</v>
      </c>
      <c r="T6" s="269">
        <f t="shared" si="7"/>
        <v>0.76202068281081747</v>
      </c>
      <c r="U6" s="269">
        <f t="shared" si="8"/>
        <v>0.14940042812693594</v>
      </c>
      <c r="V6" s="269">
        <f t="shared" si="9"/>
        <v>-0.51584738284420106</v>
      </c>
      <c r="W6" s="269">
        <f t="shared" si="10"/>
        <v>5.1071211215611333E-2</v>
      </c>
      <c r="X6" s="269">
        <f t="shared" si="11"/>
        <v>1.0079733274072984</v>
      </c>
      <c r="Y6" s="269">
        <f t="shared" si="12"/>
        <v>3.6786245176687674E-2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271" t="str">
        <f t="shared" si="16"/>
        <v>OK</v>
      </c>
      <c r="AD6" s="17" t="str">
        <f t="shared" si="16"/>
        <v>OK</v>
      </c>
      <c r="AE6" s="271" t="str">
        <f t="shared" si="16"/>
        <v>OK</v>
      </c>
      <c r="AF6" s="271" t="str">
        <f t="shared" si="16"/>
        <v>OK</v>
      </c>
      <c r="AG6" s="271" t="str">
        <f t="shared" si="16"/>
        <v>OK</v>
      </c>
    </row>
    <row r="7" spans="1:33" ht="13.5" customHeight="1">
      <c r="A7" s="253" t="s">
        <v>49</v>
      </c>
      <c r="B7" s="14" t="str">
        <f>+'8.คำนวณ'!G6</f>
        <v>นิคมน้ำอูน,รพช.</v>
      </c>
      <c r="C7" s="264">
        <f>+'8.คำนวณ'!M6</f>
        <v>365.79940202478952</v>
      </c>
      <c r="D7" s="264">
        <f>+'8.คำนวณ'!N6</f>
        <v>452.94371747563622</v>
      </c>
      <c r="E7" s="264">
        <f>+'8.คำนวณ'!O6</f>
        <v>369.59811650485437</v>
      </c>
      <c r="F7" s="264">
        <f>+'8.คำนวณ'!P6</f>
        <v>1255.2626943462897</v>
      </c>
      <c r="G7" s="264">
        <f>+'8.คำนวณ'!Q6</f>
        <v>4.4869059165858394</v>
      </c>
      <c r="H7" s="264">
        <f>+'8.คำนวณ'!R6</f>
        <v>16.528855480116391</v>
      </c>
      <c r="I7" s="264">
        <f>+'8.คำนวณ'!S6</f>
        <v>541.34355189705741</v>
      </c>
      <c r="J7" s="14" t="str">
        <f t="shared" si="3"/>
        <v>นิคมน้ำอูน,รพช.</v>
      </c>
      <c r="K7" s="47">
        <f>+(C7-C11)*100/C11</f>
        <v>-29.688594204138546</v>
      </c>
      <c r="L7" s="47">
        <f t="shared" ref="L7:Q7" si="17">+(D7-D11)*100/D11</f>
        <v>93.868569190044539</v>
      </c>
      <c r="M7" s="47">
        <f t="shared" si="17"/>
        <v>-13.442040558214813</v>
      </c>
      <c r="N7" s="47">
        <f t="shared" si="17"/>
        <v>-50.33125104820985</v>
      </c>
      <c r="O7" s="47">
        <f t="shared" si="17"/>
        <v>-24.664114752199534</v>
      </c>
      <c r="P7" s="47">
        <f t="shared" si="17"/>
        <v>-33.405792906946701</v>
      </c>
      <c r="Q7" s="47">
        <f t="shared" si="17"/>
        <v>-3.0117273695973195</v>
      </c>
      <c r="R7" s="14" t="str">
        <f t="shared" si="5"/>
        <v>นิคมน้ำอูน,รพช.</v>
      </c>
      <c r="S7" s="269">
        <f t="shared" si="6"/>
        <v>-0.29688594204138546</v>
      </c>
      <c r="T7" s="269">
        <f t="shared" si="7"/>
        <v>0.93868569190044537</v>
      </c>
      <c r="U7" s="269">
        <f t="shared" si="8"/>
        <v>-0.13442040558214813</v>
      </c>
      <c r="V7" s="269">
        <f t="shared" si="9"/>
        <v>-0.50331251048209846</v>
      </c>
      <c r="W7" s="269">
        <f t="shared" si="10"/>
        <v>-0.24664114752199534</v>
      </c>
      <c r="X7" s="269">
        <f t="shared" si="11"/>
        <v>-0.33405792906946702</v>
      </c>
      <c r="Y7" s="269">
        <f t="shared" si="12"/>
        <v>-3.0117273695973196E-2</v>
      </c>
      <c r="Z7" s="14" t="str">
        <f t="shared" si="13"/>
        <v>นิคมน้ำอูน,รพช.</v>
      </c>
      <c r="AA7" s="17" t="str">
        <f>+IF(AND(C7&gt;C13),"OK","Not OK")</f>
        <v>OK</v>
      </c>
      <c r="AB7" s="17" t="str">
        <f t="shared" ref="AB7:AG7" si="18">+IF(AND(D7&gt;D13),"OK","Not OK")</f>
        <v>OK</v>
      </c>
      <c r="AC7" s="271" t="str">
        <f t="shared" si="18"/>
        <v>OK</v>
      </c>
      <c r="AD7" s="17" t="str">
        <f t="shared" si="18"/>
        <v>OK</v>
      </c>
      <c r="AE7" s="271" t="str">
        <f t="shared" si="18"/>
        <v>OK</v>
      </c>
      <c r="AF7" s="271" t="str">
        <f t="shared" si="18"/>
        <v>OK</v>
      </c>
      <c r="AG7" s="271" t="str">
        <f t="shared" si="18"/>
        <v>OK</v>
      </c>
    </row>
    <row r="8" spans="1:33" ht="13.5" customHeight="1">
      <c r="A8" s="253" t="s">
        <v>45</v>
      </c>
      <c r="B8" s="14" t="str">
        <f>+'8.คำนวณ'!G7</f>
        <v>ประจักษ์ศิลปาคม,รพช.</v>
      </c>
      <c r="C8" s="264">
        <f>+'8.คำนวณ'!M7</f>
        <v>514.5237677337692</v>
      </c>
      <c r="D8" s="264">
        <f>+'8.คำนวณ'!N7</f>
        <v>81.516930014239762</v>
      </c>
      <c r="E8" s="264">
        <f>+'8.คำนวณ'!O7</f>
        <v>359.39982876712327</v>
      </c>
      <c r="F8" s="264">
        <f>+'8.คำนวณ'!P7</f>
        <v>916.53556595744669</v>
      </c>
      <c r="G8" s="264">
        <f>+'8.คำนวณ'!Q7</f>
        <v>4.6469145311114222</v>
      </c>
      <c r="H8" s="264">
        <f>+'8.คำนวณ'!R7</f>
        <v>11.789735331186108</v>
      </c>
      <c r="I8" s="264">
        <f>+'8.คำนวณ'!S7</f>
        <v>246.67279679341809</v>
      </c>
      <c r="J8" s="14" t="str">
        <f t="shared" si="3"/>
        <v>ประจักษ์ศิลปาคม,รพช.</v>
      </c>
      <c r="K8" s="47">
        <f>+(C8-C11)*100/C11</f>
        <v>-1.1018355292637283</v>
      </c>
      <c r="L8" s="47">
        <f t="shared" ref="L8:Q8" si="19">+(D8-D11)*100/D11</f>
        <v>-65.109195741354483</v>
      </c>
      <c r="M8" s="47">
        <f t="shared" si="19"/>
        <v>-15.830426583354608</v>
      </c>
      <c r="N8" s="47">
        <f t="shared" si="19"/>
        <v>-63.734144943553282</v>
      </c>
      <c r="O8" s="47">
        <f t="shared" si="19"/>
        <v>-21.977543906575196</v>
      </c>
      <c r="P8" s="47">
        <f t="shared" si="19"/>
        <v>-52.499549822927833</v>
      </c>
      <c r="Q8" s="47">
        <f t="shared" si="19"/>
        <v>-55.805572298654724</v>
      </c>
      <c r="R8" s="14" t="str">
        <f t="shared" si="5"/>
        <v>ประจักษ์ศิลปาคม,รพช.</v>
      </c>
      <c r="S8" s="269">
        <f t="shared" si="6"/>
        <v>-1.1018355292637283E-2</v>
      </c>
      <c r="T8" s="269">
        <f t="shared" si="7"/>
        <v>-0.65109195741354486</v>
      </c>
      <c r="U8" s="269">
        <f t="shared" si="8"/>
        <v>-0.15830426583354609</v>
      </c>
      <c r="V8" s="269">
        <f t="shared" si="9"/>
        <v>-0.63734144943553284</v>
      </c>
      <c r="W8" s="269">
        <f t="shared" si="10"/>
        <v>-0.21977543906575195</v>
      </c>
      <c r="X8" s="269">
        <f t="shared" si="11"/>
        <v>-0.52499549822927838</v>
      </c>
      <c r="Y8" s="269">
        <f t="shared" si="12"/>
        <v>-0.55805572298654726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Not OK</v>
      </c>
      <c r="AC8" s="17" t="str">
        <f t="shared" si="20"/>
        <v>OK</v>
      </c>
      <c r="AD8" s="17" t="str">
        <f t="shared" si="20"/>
        <v>OK</v>
      </c>
      <c r="AE8" s="271" t="str">
        <f t="shared" si="20"/>
        <v>OK</v>
      </c>
      <c r="AF8" s="271" t="str">
        <f t="shared" si="20"/>
        <v>OK</v>
      </c>
      <c r="AG8" s="271" t="str">
        <f t="shared" si="20"/>
        <v>Not OK</v>
      </c>
    </row>
    <row r="9" spans="1:33" ht="13.5" customHeight="1">
      <c r="A9" s="253" t="s">
        <v>47</v>
      </c>
      <c r="B9" s="14" t="str">
        <f>+'8.คำนวณ'!G8</f>
        <v>โพธิ์ตาก,รพช.</v>
      </c>
      <c r="C9" s="264">
        <f>+'8.คำนวณ'!M8</f>
        <v>423.98964307010817</v>
      </c>
      <c r="D9" s="264">
        <f>+'8.คำนวณ'!N8</f>
        <v>124.59341511201977</v>
      </c>
      <c r="E9" s="264">
        <f>+'8.คำนวณ'!O8</f>
        <v>185.51370370370378</v>
      </c>
      <c r="F9" s="264">
        <f>+'8.คำนวณ'!P8</f>
        <v>1447.7389285714287</v>
      </c>
      <c r="G9" s="264">
        <f>+'8.คำนวณ'!Q8</f>
        <v>9.9990748593015191</v>
      </c>
      <c r="H9" s="264">
        <f>+'8.คำนวณ'!R8</f>
        <v>17.526559247552232</v>
      </c>
      <c r="I9" s="264">
        <f>+'8.คำนวณ'!S8</f>
        <v>403.54280858676208</v>
      </c>
      <c r="J9" s="14" t="str">
        <f t="shared" si="3"/>
        <v>โพธิ์ตาก,รพช.</v>
      </c>
      <c r="K9" s="47">
        <f>+(C9-C11)*100/C11</f>
        <v>-18.503672553503577</v>
      </c>
      <c r="L9" s="47">
        <f t="shared" ref="L9:Q9" si="21">+(D9-D11)*100/D11</f>
        <v>-46.671636703807849</v>
      </c>
      <c r="M9" s="47">
        <f t="shared" si="21"/>
        <v>-56.553654025805507</v>
      </c>
      <c r="N9" s="47">
        <f t="shared" si="21"/>
        <v>-42.715272496490819</v>
      </c>
      <c r="O9" s="47">
        <f t="shared" si="21"/>
        <v>67.886104631695943</v>
      </c>
      <c r="P9" s="47">
        <f t="shared" si="21"/>
        <v>-29.386077725452843</v>
      </c>
      <c r="Q9" s="47">
        <f t="shared" si="21"/>
        <v>-27.70040429946048</v>
      </c>
      <c r="R9" s="14" t="str">
        <f t="shared" si="5"/>
        <v>โพธิ์ตาก,รพช.</v>
      </c>
      <c r="S9" s="270">
        <f>+K9/100</f>
        <v>-0.18503672553503578</v>
      </c>
      <c r="T9" s="269">
        <f t="shared" si="7"/>
        <v>-0.46671636703807851</v>
      </c>
      <c r="U9" s="269">
        <f t="shared" si="8"/>
        <v>-0.56553654025805511</v>
      </c>
      <c r="V9" s="269">
        <f t="shared" si="9"/>
        <v>-0.42715272496490819</v>
      </c>
      <c r="W9" s="269">
        <f t="shared" si="10"/>
        <v>0.67886104631695943</v>
      </c>
      <c r="X9" s="269">
        <f t="shared" si="11"/>
        <v>-0.29386077725452842</v>
      </c>
      <c r="Y9" s="269">
        <f t="shared" si="12"/>
        <v>-0.27700404299460479</v>
      </c>
      <c r="Z9" s="14" t="str">
        <f t="shared" si="13"/>
        <v>โพธิ์ตาก,รพช.</v>
      </c>
      <c r="AA9" s="271" t="str">
        <f>+IF(AND(C9&gt;C13),"OK","Not OK")</f>
        <v>OK</v>
      </c>
      <c r="AB9" s="17" t="str">
        <f t="shared" ref="AB9:AG9" si="22">+IF(AND(D9&gt;D13),"OK","Not OK")</f>
        <v>OK</v>
      </c>
      <c r="AC9" s="17" t="str">
        <f t="shared" si="22"/>
        <v>Not OK</v>
      </c>
      <c r="AD9" s="17" t="str">
        <f t="shared" si="22"/>
        <v>OK</v>
      </c>
      <c r="AE9" s="271" t="str">
        <f t="shared" si="22"/>
        <v>OK</v>
      </c>
      <c r="AF9" s="271" t="str">
        <f t="shared" si="22"/>
        <v>OK</v>
      </c>
      <c r="AG9" s="271" t="str">
        <f t="shared" si="22"/>
        <v>OK</v>
      </c>
    </row>
    <row r="10" spans="1:33" ht="13.5" customHeight="1">
      <c r="A10" s="253" t="s">
        <v>51</v>
      </c>
      <c r="B10" s="14" t="str">
        <f>+'8.คำนวณ'!G9</f>
        <v>วังยาง,รพช.</v>
      </c>
      <c r="C10" s="264">
        <f>+'8.คำนวณ'!M9</f>
        <v>531.36316518894716</v>
      </c>
      <c r="D10" s="264">
        <f>+'8.คำนวณ'!N9</f>
        <v>189.60296548162177</v>
      </c>
      <c r="E10" s="264">
        <f>+'8.คำนวณ'!O9</f>
        <v>595.81365625000001</v>
      </c>
      <c r="F10" s="264">
        <f>+'8.คำนวณ'!P9</f>
        <v>1182.7634628571429</v>
      </c>
      <c r="G10" s="264">
        <f>+'8.คำนวณ'!Q9</f>
        <v>6.5892332051572042</v>
      </c>
      <c r="H10" s="264">
        <f>+'8.คำนวณ'!R9</f>
        <v>10.520621277237428</v>
      </c>
      <c r="I10" s="264">
        <f>+'8.คำนวณ'!S9</f>
        <v>366.33080829818368</v>
      </c>
      <c r="J10" s="14" t="str">
        <f t="shared" si="3"/>
        <v>วังยาง,รพช.</v>
      </c>
      <c r="K10" s="47">
        <f>+(C10-C11)*100/C11</f>
        <v>2.1349158193581501</v>
      </c>
      <c r="L10" s="47">
        <f t="shared" ref="L10:Q10" si="23">+(D10-D11)*100/D11</f>
        <v>-18.846306474957068</v>
      </c>
      <c r="M10" s="47">
        <f t="shared" si="23"/>
        <v>39.536464038966173</v>
      </c>
      <c r="N10" s="47">
        <f t="shared" si="23"/>
        <v>-53.199930364699405</v>
      </c>
      <c r="O10" s="47">
        <f t="shared" si="23"/>
        <v>10.634304762165128</v>
      </c>
      <c r="P10" s="47">
        <f t="shared" si="23"/>
        <v>-57.612767990697037</v>
      </c>
      <c r="Q10" s="47">
        <f t="shared" si="23"/>
        <v>-34.367386138375188</v>
      </c>
      <c r="R10" s="14" t="str">
        <f t="shared" si="5"/>
        <v>วังยาง,รพช.</v>
      </c>
      <c r="S10" s="269">
        <f t="shared" si="6"/>
        <v>2.1349158193581502E-2</v>
      </c>
      <c r="T10" s="269">
        <f t="shared" si="7"/>
        <v>-0.18846306474957067</v>
      </c>
      <c r="U10" s="269">
        <f t="shared" si="8"/>
        <v>0.39536464038966174</v>
      </c>
      <c r="V10" s="269">
        <f t="shared" si="9"/>
        <v>-0.5319993036469941</v>
      </c>
      <c r="W10" s="269">
        <f t="shared" si="10"/>
        <v>0.10634304762165128</v>
      </c>
      <c r="X10" s="269">
        <f t="shared" si="11"/>
        <v>-0.57612767990697034</v>
      </c>
      <c r="Y10" s="269">
        <f t="shared" si="12"/>
        <v>-0.34367386138375189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OK</v>
      </c>
      <c r="AC10" s="17" t="str">
        <f t="shared" si="24"/>
        <v>OK</v>
      </c>
      <c r="AD10" s="17" t="str">
        <f t="shared" si="24"/>
        <v>OK</v>
      </c>
      <c r="AE10" s="271" t="str">
        <f t="shared" si="24"/>
        <v>OK</v>
      </c>
      <c r="AF10" s="271" t="str">
        <f t="shared" si="24"/>
        <v>OK</v>
      </c>
      <c r="AG10" s="271" t="str">
        <f t="shared" si="24"/>
        <v>OK</v>
      </c>
    </row>
    <row r="11" spans="1:33" ht="13.5" customHeight="1">
      <c r="B11" s="18" t="s">
        <v>143</v>
      </c>
      <c r="C11" s="19">
        <f>AVERAGE(C4:C10)</f>
        <v>520.25613466872335</v>
      </c>
      <c r="D11" s="19">
        <f t="shared" ref="D11:I11" si="25">AVERAGE(D4:D10)</f>
        <v>233.63442530574761</v>
      </c>
      <c r="E11" s="19">
        <f t="shared" si="25"/>
        <v>426.99495099977338</v>
      </c>
      <c r="F11" s="19">
        <f t="shared" si="25"/>
        <v>2527.2685961240581</v>
      </c>
      <c r="G11" s="19">
        <f t="shared" si="25"/>
        <v>5.9558680459215028</v>
      </c>
      <c r="H11" s="19">
        <f t="shared" si="25"/>
        <v>24.820260202242999</v>
      </c>
      <c r="I11" s="19">
        <f t="shared" si="25"/>
        <v>558.15361714913536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267</v>
      </c>
      <c r="C12" s="21">
        <f t="shared" ref="C12:I12" si="26">STDEV(C4:C10)</f>
        <v>197.7904742471124</v>
      </c>
      <c r="D12" s="21">
        <f t="shared" si="26"/>
        <v>146.22060664814586</v>
      </c>
      <c r="E12" s="21">
        <f t="shared" si="26"/>
        <v>149.03800965605768</v>
      </c>
      <c r="F12" s="21">
        <f>STDEV(F4:F10)</f>
        <v>3661.7604708198924</v>
      </c>
      <c r="G12" s="21">
        <f t="shared" si="26"/>
        <v>2.0372969664541336</v>
      </c>
      <c r="H12" s="21">
        <f t="shared" si="26"/>
        <v>15.478467679351128</v>
      </c>
      <c r="I12" s="21">
        <f t="shared" si="26"/>
        <v>260.07131965315853</v>
      </c>
      <c r="J12" s="42"/>
      <c r="R12" s="42"/>
    </row>
    <row r="13" spans="1:33" ht="13.5" customHeight="1">
      <c r="B13" s="20" t="s">
        <v>144</v>
      </c>
      <c r="C13" s="21">
        <f t="shared" ref="C13:I13" si="27">+C11-C12</f>
        <v>322.46566042161095</v>
      </c>
      <c r="D13" s="21">
        <f t="shared" si="27"/>
        <v>87.413818657601752</v>
      </c>
      <c r="E13" s="21">
        <f t="shared" si="27"/>
        <v>277.9569413437157</v>
      </c>
      <c r="F13" s="21">
        <f t="shared" si="27"/>
        <v>-1134.4918746958342</v>
      </c>
      <c r="G13" s="21">
        <f t="shared" si="27"/>
        <v>3.9185710794673692</v>
      </c>
      <c r="H13" s="21">
        <f t="shared" si="27"/>
        <v>9.3417925228918701</v>
      </c>
      <c r="I13" s="21">
        <f t="shared" si="27"/>
        <v>298.08229749597683</v>
      </c>
      <c r="J13" s="42"/>
      <c r="R13" s="42"/>
    </row>
    <row r="14" spans="1:33" ht="13.5" customHeight="1">
      <c r="B14" s="430" t="s">
        <v>145</v>
      </c>
      <c r="C14" s="439" t="s">
        <v>134</v>
      </c>
      <c r="D14" s="440"/>
      <c r="E14" s="440"/>
      <c r="F14" s="440"/>
      <c r="G14" s="440"/>
      <c r="H14" s="440"/>
      <c r="I14" s="441"/>
      <c r="J14" s="430" t="s">
        <v>145</v>
      </c>
      <c r="K14" s="436" t="s">
        <v>4</v>
      </c>
      <c r="L14" s="437"/>
      <c r="M14" s="437"/>
      <c r="N14" s="437"/>
      <c r="O14" s="437"/>
      <c r="P14" s="437"/>
      <c r="Q14" s="438"/>
      <c r="R14" s="430" t="s">
        <v>145</v>
      </c>
      <c r="S14" s="431" t="s">
        <v>4</v>
      </c>
      <c r="T14" s="432"/>
      <c r="U14" s="432"/>
      <c r="V14" s="432"/>
      <c r="W14" s="432"/>
      <c r="X14" s="432"/>
      <c r="Y14" s="433"/>
      <c r="Z14" s="430" t="s">
        <v>145</v>
      </c>
      <c r="AA14" s="439" t="s">
        <v>135</v>
      </c>
      <c r="AB14" s="440"/>
      <c r="AC14" s="440"/>
      <c r="AD14" s="440"/>
      <c r="AE14" s="440"/>
      <c r="AF14" s="440"/>
      <c r="AG14" s="441"/>
    </row>
    <row r="15" spans="1:33" ht="13.5" customHeight="1">
      <c r="B15" s="430"/>
      <c r="C15" s="12" t="s">
        <v>136</v>
      </c>
      <c r="D15" s="13" t="s">
        <v>252</v>
      </c>
      <c r="E15" s="12" t="s">
        <v>138</v>
      </c>
      <c r="F15" s="12" t="s">
        <v>139</v>
      </c>
      <c r="G15" s="12" t="s">
        <v>140</v>
      </c>
      <c r="H15" s="12" t="s">
        <v>141</v>
      </c>
      <c r="I15" s="12" t="s">
        <v>142</v>
      </c>
      <c r="J15" s="430"/>
      <c r="K15" s="45" t="s">
        <v>136</v>
      </c>
      <c r="L15" s="46" t="s">
        <v>252</v>
      </c>
      <c r="M15" s="45" t="s">
        <v>138</v>
      </c>
      <c r="N15" s="45" t="s">
        <v>139</v>
      </c>
      <c r="O15" s="45" t="s">
        <v>140</v>
      </c>
      <c r="P15" s="45" t="s">
        <v>141</v>
      </c>
      <c r="Q15" s="45" t="s">
        <v>142</v>
      </c>
      <c r="R15" s="430"/>
      <c r="S15" s="57" t="s">
        <v>136</v>
      </c>
      <c r="T15" s="58" t="s">
        <v>252</v>
      </c>
      <c r="U15" s="57" t="s">
        <v>138</v>
      </c>
      <c r="V15" s="57" t="s">
        <v>139</v>
      </c>
      <c r="W15" s="57" t="s">
        <v>140</v>
      </c>
      <c r="X15" s="57" t="s">
        <v>141</v>
      </c>
      <c r="Y15" s="57" t="s">
        <v>142</v>
      </c>
      <c r="Z15" s="430"/>
      <c r="AA15" s="12" t="s">
        <v>136</v>
      </c>
      <c r="AB15" s="13" t="s">
        <v>252</v>
      </c>
      <c r="AC15" s="12" t="s">
        <v>138</v>
      </c>
      <c r="AD15" s="12" t="s">
        <v>139</v>
      </c>
      <c r="AE15" s="12" t="s">
        <v>140</v>
      </c>
      <c r="AF15" s="12" t="s">
        <v>141</v>
      </c>
      <c r="AG15" s="12" t="s">
        <v>142</v>
      </c>
    </row>
    <row r="16" spans="1:33" ht="13.5" customHeight="1">
      <c r="A16" s="253" t="s">
        <v>45</v>
      </c>
      <c r="B16" s="14" t="str">
        <f>+'8.คำนวณ'!G10</f>
        <v>หนองแสง,รพช.</v>
      </c>
      <c r="C16" s="264">
        <f>+'8.คำนวณ'!M10</f>
        <v>455.25428891268371</v>
      </c>
      <c r="D16" s="264">
        <f>+'8.คำนวณ'!N10</f>
        <v>143.79138713131508</v>
      </c>
      <c r="E16" s="264">
        <f>+'8.คำนวณ'!O10</f>
        <v>244.70753575357534</v>
      </c>
      <c r="F16" s="264">
        <f>+'8.คำนวณ'!P10</f>
        <v>730.14442086112808</v>
      </c>
      <c r="G16" s="264">
        <f>+'8.คำนวณ'!Q10</f>
        <v>7.463756213529285</v>
      </c>
      <c r="H16" s="264">
        <f>+'8.คำนวณ'!R10</f>
        <v>20.843959368921549</v>
      </c>
      <c r="I16" s="264">
        <f>+'8.คำนวณ'!S10</f>
        <v>414.5334337583958</v>
      </c>
      <c r="J16" s="14" t="str">
        <f>+B16</f>
        <v>หนองแสง,รพช.</v>
      </c>
      <c r="K16" s="50">
        <f>+(C16-C26)*100/C26</f>
        <v>-15.470980408000699</v>
      </c>
      <c r="L16" s="50">
        <f t="shared" ref="L16:Q16" si="28">+(D16-D26)*100/D26</f>
        <v>-1.7913487885321664</v>
      </c>
      <c r="M16" s="50">
        <f t="shared" si="28"/>
        <v>1.23190962964261</v>
      </c>
      <c r="N16" s="50">
        <f t="shared" si="28"/>
        <v>-24.122212041611423</v>
      </c>
      <c r="O16" s="50">
        <f t="shared" si="28"/>
        <v>30.379890198665354</v>
      </c>
      <c r="P16" s="50">
        <f t="shared" si="28"/>
        <v>6.7179313527766373</v>
      </c>
      <c r="Q16" s="50">
        <f t="shared" si="28"/>
        <v>22.912202619611936</v>
      </c>
      <c r="R16" s="14" t="str">
        <f>+J16</f>
        <v>หนองแสง,รพช.</v>
      </c>
      <c r="S16" s="15">
        <f>+K16/100</f>
        <v>-0.15470980408000698</v>
      </c>
      <c r="T16" s="15">
        <f t="shared" ref="T16:Y16" si="29">+L16/100</f>
        <v>-1.7913487885321665E-2</v>
      </c>
      <c r="U16" s="15">
        <f t="shared" si="29"/>
        <v>1.2319096296426101E-2</v>
      </c>
      <c r="V16" s="15">
        <f t="shared" si="29"/>
        <v>-0.24122212041611424</v>
      </c>
      <c r="W16" s="15">
        <f t="shared" si="29"/>
        <v>0.30379890198665355</v>
      </c>
      <c r="X16" s="15">
        <f t="shared" si="29"/>
        <v>6.7179313527766377E-2</v>
      </c>
      <c r="Y16" s="15">
        <f t="shared" si="29"/>
        <v>0.22912202619611935</v>
      </c>
      <c r="Z16" s="14" t="str">
        <f>+R16</f>
        <v>หนองแสง,รพช.</v>
      </c>
      <c r="AA16" s="17" t="str">
        <f>+IF(AND(C16&gt;C28),"OK","Not OK")</f>
        <v>Not 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253" t="s">
        <v>45</v>
      </c>
      <c r="B17" s="14" t="str">
        <f>+'8.คำนวณ'!G11</f>
        <v>นายูง,รพช.</v>
      </c>
      <c r="C17" s="264">
        <f>+'8.คำนวณ'!M11</f>
        <v>551.60048559989673</v>
      </c>
      <c r="D17" s="264">
        <f>+'8.คำนวณ'!N11</f>
        <v>212.64409272891643</v>
      </c>
      <c r="E17" s="264">
        <f>+'8.คำนวณ'!O11</f>
        <v>449.47247999999996</v>
      </c>
      <c r="F17" s="264">
        <f>+'8.คำนวณ'!P11</f>
        <v>582.23138728323704</v>
      </c>
      <c r="G17" s="264">
        <f>+'8.คำนวณ'!Q11</f>
        <v>3.6451345918890157</v>
      </c>
      <c r="H17" s="264">
        <f>+'8.คำนวณ'!R11</f>
        <v>11.990235683600678</v>
      </c>
      <c r="I17" s="264">
        <f>+'8.คำนวณ'!S11</f>
        <v>277.7196835851737</v>
      </c>
      <c r="J17" s="14" t="str">
        <f t="shared" ref="J17:J25" si="31">+B17</f>
        <v>นายูง,รพช.</v>
      </c>
      <c r="K17" s="50">
        <f>+(C17-C26)*100/C26</f>
        <v>2.4180318335732647</v>
      </c>
      <c r="L17" s="50">
        <f t="shared" ref="L17:Q17" si="32">+(D17-D26)*100/D26</f>
        <v>45.234634365976873</v>
      </c>
      <c r="M17" s="50">
        <f t="shared" si="32"/>
        <v>85.940156424898902</v>
      </c>
      <c r="N17" s="50">
        <f t="shared" si="32"/>
        <v>-39.493573483870364</v>
      </c>
      <c r="O17" s="50">
        <f t="shared" si="32"/>
        <v>-36.325325445601521</v>
      </c>
      <c r="P17" s="50">
        <f t="shared" si="32"/>
        <v>-38.611799901416028</v>
      </c>
      <c r="Q17" s="50">
        <f t="shared" si="32"/>
        <v>-17.654077475037862</v>
      </c>
      <c r="R17" s="14" t="str">
        <f t="shared" ref="R17:R25" si="33">+J17</f>
        <v>นายูง,รพช.</v>
      </c>
      <c r="S17" s="15">
        <f t="shared" ref="S17:S25" si="34">+K17/100</f>
        <v>2.4180318335732646E-2</v>
      </c>
      <c r="T17" s="15">
        <f t="shared" ref="T17:T25" si="35">+L17/100</f>
        <v>0.45234634365976872</v>
      </c>
      <c r="U17" s="15">
        <f t="shared" ref="U17:U25" si="36">+M17/100</f>
        <v>0.85940156424898906</v>
      </c>
      <c r="V17" s="15">
        <f t="shared" ref="V17:V25" si="37">+N17/100</f>
        <v>-0.39493573483870364</v>
      </c>
      <c r="W17" s="15">
        <f t="shared" ref="W17:W25" si="38">+O17/100</f>
        <v>-0.3632532544560152</v>
      </c>
      <c r="X17" s="15">
        <f t="shared" ref="X17:X25" si="39">+P17/100</f>
        <v>-0.38611799901416027</v>
      </c>
      <c r="Y17" s="15">
        <f t="shared" ref="Y17:Y25" si="40">+Q17/100</f>
        <v>-0.17654077475037863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Not 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253" t="s">
        <v>47</v>
      </c>
      <c r="B18" s="14" t="str">
        <f>+'8.คำนวณ'!G12</f>
        <v>ศรีเชียงใหม่,รพช.</v>
      </c>
      <c r="C18" s="264">
        <f>+'8.คำนวณ'!M12</f>
        <v>460.95842176573422</v>
      </c>
      <c r="D18" s="264">
        <f>+'8.คำนวณ'!N12</f>
        <v>40.446350961538464</v>
      </c>
      <c r="E18" s="264">
        <f>+'8.คำนวณ'!O12</f>
        <v>203.67921711057303</v>
      </c>
      <c r="F18" s="264">
        <f>+'8.คำนวณ'!P12</f>
        <v>1045.4432118226603</v>
      </c>
      <c r="G18" s="264">
        <f>+'8.คำนวณ'!Q12</f>
        <v>9.2120212964692687</v>
      </c>
      <c r="H18" s="264">
        <f>+'8.คำนวณ'!R12</f>
        <v>30.535821034933683</v>
      </c>
      <c r="I18" s="264">
        <f>+'8.คำนวณ'!S12</f>
        <v>403.67193487762233</v>
      </c>
      <c r="J18" s="14" t="str">
        <f t="shared" si="31"/>
        <v>ศรีเชียงใหม่,รพช.</v>
      </c>
      <c r="K18" s="50">
        <f>+(C18-C26)*100/C26</f>
        <v>-14.411869556255704</v>
      </c>
      <c r="L18" s="50">
        <f t="shared" ref="L18:Q18" si="43">+(D18-D26)*100/D26</f>
        <v>-72.375385942060504</v>
      </c>
      <c r="M18" s="50">
        <f t="shared" si="43"/>
        <v>-15.740902557502743</v>
      </c>
      <c r="N18" s="50">
        <f t="shared" si="43"/>
        <v>8.6441477641642468</v>
      </c>
      <c r="O18" s="50">
        <f t="shared" si="43"/>
        <v>60.919286587135204</v>
      </c>
      <c r="P18" s="50">
        <f t="shared" si="43"/>
        <v>56.338802783577357</v>
      </c>
      <c r="Q18" s="50">
        <f t="shared" si="43"/>
        <v>19.69168856099343</v>
      </c>
      <c r="R18" s="14" t="str">
        <f t="shared" si="33"/>
        <v>ศรีเชียงใหม่,รพช.</v>
      </c>
      <c r="S18" s="15">
        <f t="shared" si="34"/>
        <v>-0.14411869556255705</v>
      </c>
      <c r="T18" s="15">
        <f t="shared" si="35"/>
        <v>-0.72375385942060499</v>
      </c>
      <c r="U18" s="15">
        <f t="shared" si="36"/>
        <v>-0.15740902557502742</v>
      </c>
      <c r="V18" s="15">
        <f t="shared" si="37"/>
        <v>8.6441477641642464E-2</v>
      </c>
      <c r="W18" s="15">
        <f t="shared" si="38"/>
        <v>0.60919286587135202</v>
      </c>
      <c r="X18" s="15">
        <f t="shared" si="39"/>
        <v>0.56338802783577357</v>
      </c>
      <c r="Y18" s="15">
        <f t="shared" si="40"/>
        <v>0.19691688560993431</v>
      </c>
      <c r="Z18" s="14" t="str">
        <f t="shared" si="41"/>
        <v>ศรีเชียงใหม่,รพช.</v>
      </c>
      <c r="AA18" s="17" t="str">
        <f>+IF(AND(C18&gt;C28),"OK","Not OK")</f>
        <v>Not OK</v>
      </c>
      <c r="AB18" s="17" t="str">
        <f t="shared" ref="AB18:AG18" si="44">+IF(AND(D18&gt;D28),"OK","Not OK")</f>
        <v>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253" t="s">
        <v>49</v>
      </c>
      <c r="B19" s="14" t="str">
        <f>+'8.คำนวณ'!G13</f>
        <v>เต่างอย,รพช.</v>
      </c>
      <c r="C19" s="264">
        <f>+'8.คำนวณ'!M13</f>
        <v>458.880171622087</v>
      </c>
      <c r="D19" s="264">
        <f>+'8.คำนวณ'!N13</f>
        <v>97.707993341751802</v>
      </c>
      <c r="E19" s="264">
        <f>+'8.คำนวณ'!O13</f>
        <v>218.11242647058825</v>
      </c>
      <c r="F19" s="264">
        <f>+'8.คำนวณ'!P13</f>
        <v>1087.5321518987341</v>
      </c>
      <c r="G19" s="264">
        <f>+'8.คำนวณ'!Q13</f>
        <v>5.7453185351782139</v>
      </c>
      <c r="H19" s="264">
        <f>+'8.คำนวณ'!R13</f>
        <v>16.232753141348457</v>
      </c>
      <c r="I19" s="264">
        <f>+'8.คำนวณ'!S13</f>
        <v>418.51784123521986</v>
      </c>
      <c r="J19" s="14" t="str">
        <f t="shared" si="31"/>
        <v>เต่างอย,รพช.</v>
      </c>
      <c r="K19" s="50">
        <f>+(C19-C26)*100/C26</f>
        <v>-14.797747188576317</v>
      </c>
      <c r="L19" s="50">
        <f t="shared" ref="L19:Q19" si="45">+(D19-D26)*100/D26</f>
        <v>-33.266029140470373</v>
      </c>
      <c r="M19" s="50">
        <f t="shared" si="45"/>
        <v>-9.770096055368187</v>
      </c>
      <c r="N19" s="50">
        <f t="shared" si="45"/>
        <v>13.018098422746455</v>
      </c>
      <c r="O19" s="50">
        <f t="shared" si="45"/>
        <v>0.36153088910817516</v>
      </c>
      <c r="P19" s="50">
        <f t="shared" si="45"/>
        <v>-16.890749749402183</v>
      </c>
      <c r="Q19" s="50">
        <f t="shared" si="45"/>
        <v>24.093608651618339</v>
      </c>
      <c r="R19" s="14" t="str">
        <f t="shared" si="33"/>
        <v>เต่างอย,รพช.</v>
      </c>
      <c r="S19" s="15">
        <f t="shared" si="34"/>
        <v>-0.14797747188576316</v>
      </c>
      <c r="T19" s="15">
        <f t="shared" si="35"/>
        <v>-0.33266029140470371</v>
      </c>
      <c r="U19" s="15">
        <f t="shared" si="36"/>
        <v>-9.7700960553681868E-2</v>
      </c>
      <c r="V19" s="15">
        <f t="shared" si="37"/>
        <v>0.13018098422746455</v>
      </c>
      <c r="W19" s="15">
        <f t="shared" si="38"/>
        <v>3.6153088910817516E-3</v>
      </c>
      <c r="X19" s="15">
        <f t="shared" si="39"/>
        <v>-0.16890749749402181</v>
      </c>
      <c r="Y19" s="15">
        <f t="shared" si="40"/>
        <v>0.2409360865161834</v>
      </c>
      <c r="Z19" s="14" t="str">
        <f t="shared" si="41"/>
        <v>เต่างอย,รพช.</v>
      </c>
      <c r="AA19" s="17" t="str">
        <f>+IF(AND(C19&gt;C28),"OK","Not OK")</f>
        <v>Not 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253" t="s">
        <v>51</v>
      </c>
      <c r="B20" s="14" t="str">
        <f>+'8.คำนวณ'!G14</f>
        <v>นาทม,รพช.</v>
      </c>
      <c r="C20" s="264">
        <f>+'8.คำนวณ'!M14</f>
        <v>514.37306843907822</v>
      </c>
      <c r="D20" s="264">
        <f>+'8.คำนวณ'!N14</f>
        <v>404.75197828989377</v>
      </c>
      <c r="E20" s="264">
        <f>+'8.คำนวณ'!O14</f>
        <v>310.16393673110719</v>
      </c>
      <c r="F20" s="264">
        <f>+'8.คำนวณ'!P14</f>
        <v>618.77884322678835</v>
      </c>
      <c r="G20" s="264">
        <f>+'8.คำนวณ'!Q14</f>
        <v>4.5722919937205653</v>
      </c>
      <c r="H20" s="264">
        <f>+'8.คำนวณ'!R14</f>
        <v>12.662820512820513</v>
      </c>
      <c r="I20" s="264">
        <f>+'8.คำนวณ'!S14</f>
        <v>531.92377082486803</v>
      </c>
      <c r="J20" s="14" t="str">
        <f t="shared" si="31"/>
        <v>นาทม,รพช.</v>
      </c>
      <c r="K20" s="50">
        <f>+(C20-C26)*100/C26</f>
        <v>-4.4941426394274808</v>
      </c>
      <c r="L20" s="50">
        <f t="shared" ref="L20:Q20" si="47">+(D20-D26)*100/D26</f>
        <v>176.44316294634962</v>
      </c>
      <c r="M20" s="50">
        <f t="shared" si="47"/>
        <v>28.310260314812872</v>
      </c>
      <c r="N20" s="50">
        <f t="shared" si="47"/>
        <v>-35.695502810081322</v>
      </c>
      <c r="O20" s="50">
        <f t="shared" si="47"/>
        <v>-20.129367701355054</v>
      </c>
      <c r="P20" s="50">
        <f t="shared" si="47"/>
        <v>-35.168266915997677</v>
      </c>
      <c r="Q20" s="50">
        <f t="shared" si="47"/>
        <v>57.719298308565023</v>
      </c>
      <c r="R20" s="14" t="str">
        <f t="shared" si="33"/>
        <v>นาทม,รพช.</v>
      </c>
      <c r="S20" s="15">
        <f t="shared" si="34"/>
        <v>-4.4941426394274807E-2</v>
      </c>
      <c r="T20" s="15">
        <f t="shared" si="35"/>
        <v>1.7644316294634961</v>
      </c>
      <c r="U20" s="15">
        <f t="shared" si="36"/>
        <v>0.28310260314812874</v>
      </c>
      <c r="V20" s="15">
        <f t="shared" si="37"/>
        <v>-0.3569550281008132</v>
      </c>
      <c r="W20" s="15">
        <f t="shared" si="38"/>
        <v>-0.20129367701355055</v>
      </c>
      <c r="X20" s="15">
        <f t="shared" si="39"/>
        <v>-0.35168266915997676</v>
      </c>
      <c r="Y20" s="15">
        <f t="shared" si="40"/>
        <v>0.57719298308565026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OK</v>
      </c>
      <c r="AF20" s="17" t="str">
        <f t="shared" si="48"/>
        <v>OK</v>
      </c>
      <c r="AG20" s="17" t="str">
        <f t="shared" si="48"/>
        <v>OK</v>
      </c>
    </row>
    <row r="21" spans="1:33" ht="13.5" customHeight="1">
      <c r="A21" s="253" t="s">
        <v>47</v>
      </c>
      <c r="B21" s="14" t="str">
        <f>+'8.คำนวณ'!G15</f>
        <v>สระใคร,รพช.</v>
      </c>
      <c r="C21" s="264">
        <f>+'8.คำนวณ'!M15</f>
        <v>607.17032565408078</v>
      </c>
      <c r="D21" s="264">
        <f>+'8.คำนวณ'!N15</f>
        <v>68.621205827494066</v>
      </c>
      <c r="E21" s="264">
        <f>+'8.คำนวณ'!O15</f>
        <v>181.10719512195124</v>
      </c>
      <c r="F21" s="264">
        <f>+'8.คำนวณ'!P15</f>
        <v>553.63353097345123</v>
      </c>
      <c r="G21" s="264">
        <f>+'8.คำนวณ'!Q15</f>
        <v>3.5538096314718515</v>
      </c>
      <c r="H21" s="264">
        <f>+'8.คำนวณ'!R15</f>
        <v>12.276147411259327</v>
      </c>
      <c r="I21" s="264">
        <f>+'8.คำนวณ'!S15</f>
        <v>298.08305439330542</v>
      </c>
      <c r="J21" s="14" t="str">
        <f t="shared" si="31"/>
        <v>สระใคร,รพช.</v>
      </c>
      <c r="K21" s="50">
        <f>+(C21-C26)*100/C26</f>
        <v>12.735922764119362</v>
      </c>
      <c r="L21" s="50">
        <f t="shared" ref="L21:Q21" si="49">+(D21-D26)*100/D26</f>
        <v>-53.132129793919781</v>
      </c>
      <c r="M21" s="50">
        <f t="shared" si="49"/>
        <v>-25.078616179904262</v>
      </c>
      <c r="N21" s="50">
        <f t="shared" si="49"/>
        <v>-42.465508919026021</v>
      </c>
      <c r="O21" s="50">
        <f t="shared" si="49"/>
        <v>-37.920626520682731</v>
      </c>
      <c r="P21" s="50">
        <f t="shared" si="49"/>
        <v>-37.147974934902095</v>
      </c>
      <c r="Q21" s="50">
        <f t="shared" si="49"/>
        <v>-11.616188718768916</v>
      </c>
      <c r="R21" s="14" t="str">
        <f t="shared" si="33"/>
        <v>สระใคร,รพช.</v>
      </c>
      <c r="S21" s="15">
        <f t="shared" si="34"/>
        <v>0.12735922764119362</v>
      </c>
      <c r="T21" s="15">
        <f t="shared" si="35"/>
        <v>-0.5313212979391978</v>
      </c>
      <c r="U21" s="15">
        <f t="shared" si="36"/>
        <v>-0.25078616179904262</v>
      </c>
      <c r="V21" s="15">
        <f t="shared" si="37"/>
        <v>-0.42465508919026024</v>
      </c>
      <c r="W21" s="15">
        <f t="shared" si="38"/>
        <v>-0.37920626520682732</v>
      </c>
      <c r="X21" s="15">
        <f t="shared" si="39"/>
        <v>-0.37147974934902095</v>
      </c>
      <c r="Y21" s="15">
        <f t="shared" si="40"/>
        <v>-0.11616188718768916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Not 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253" t="s">
        <v>45</v>
      </c>
      <c r="B22" s="14" t="str">
        <f>+'8.คำนวณ'!G16</f>
        <v>กู่แก้ว,รพช.</v>
      </c>
      <c r="C22" s="264">
        <f>+'8.คำนวณ'!M16</f>
        <v>526.84234435906012</v>
      </c>
      <c r="D22" s="264">
        <f>+'8.คำนวณ'!N16</f>
        <v>183.90509410847531</v>
      </c>
      <c r="E22" s="264">
        <f>+'8.คำนวณ'!O16</f>
        <v>197.56041308089496</v>
      </c>
      <c r="F22" s="264">
        <f>+'8.คำนวณ'!P16</f>
        <v>955.73634255129343</v>
      </c>
      <c r="G22" s="264">
        <f>+'8.คำนวณ'!Q16</f>
        <v>3.9723203942688747</v>
      </c>
      <c r="H22" s="264">
        <f>+'8.คำนวณ'!R16</f>
        <v>13.783766893608371</v>
      </c>
      <c r="I22" s="264">
        <f>+'8.คำนวณ'!S16</f>
        <v>321.63354271076958</v>
      </c>
      <c r="J22" s="14" t="str">
        <f t="shared" si="31"/>
        <v>กู่แก้ว,รพช.</v>
      </c>
      <c r="K22" s="50">
        <f>+(C22-C26)*100/C26</f>
        <v>-2.1789186114329815</v>
      </c>
      <c r="L22" s="50">
        <f t="shared" ref="L22:Q22" si="51">+(D22-D26)*100/D26</f>
        <v>25.606071431924146</v>
      </c>
      <c r="M22" s="50">
        <f t="shared" si="51"/>
        <v>-18.272161820387186</v>
      </c>
      <c r="N22" s="50">
        <f t="shared" si="51"/>
        <v>-0.67833503582182209</v>
      </c>
      <c r="O22" s="50">
        <f t="shared" si="51"/>
        <v>-30.609912486169272</v>
      </c>
      <c r="P22" s="50">
        <f t="shared" si="51"/>
        <v>-29.429190342406596</v>
      </c>
      <c r="Q22" s="50">
        <f t="shared" si="51"/>
        <v>-4.6332962518755094</v>
      </c>
      <c r="R22" s="14" t="str">
        <f t="shared" si="33"/>
        <v>กู่แก้ว,รพช.</v>
      </c>
      <c r="S22" s="15">
        <f t="shared" si="34"/>
        <v>-2.1789186114329815E-2</v>
      </c>
      <c r="T22" s="15">
        <f t="shared" si="35"/>
        <v>0.25606071431924149</v>
      </c>
      <c r="U22" s="15">
        <f t="shared" si="36"/>
        <v>-0.18272161820387187</v>
      </c>
      <c r="V22" s="15">
        <f t="shared" si="37"/>
        <v>-6.7833503582182212E-3</v>
      </c>
      <c r="W22" s="15">
        <f t="shared" si="38"/>
        <v>-0.30609912486169272</v>
      </c>
      <c r="X22" s="15">
        <f t="shared" si="39"/>
        <v>-0.29429190342406597</v>
      </c>
      <c r="Y22" s="15">
        <f t="shared" si="40"/>
        <v>-4.6332962518755093E-2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253" t="s">
        <v>47</v>
      </c>
      <c r="B23" s="14" t="str">
        <f>+'8.คำนวณ'!G17</f>
        <v>เฝ้าไร่,รพช.</v>
      </c>
      <c r="C23" s="264">
        <f>+'8.คำนวณ'!M17</f>
        <v>619.87757244275019</v>
      </c>
      <c r="D23" s="264">
        <f>+'8.คำนวณ'!N17</f>
        <v>88.179350570426223</v>
      </c>
      <c r="E23" s="264">
        <f>+'8.คำนวณ'!O17</f>
        <v>161.87302270011946</v>
      </c>
      <c r="F23" s="264">
        <f>+'8.คำนวณ'!P17</f>
        <v>595.37472312703585</v>
      </c>
      <c r="G23" s="264">
        <f>+'8.คำนวณ'!Q17</f>
        <v>8.048786332159203</v>
      </c>
      <c r="H23" s="264">
        <f>+'8.คำนวณ'!R17</f>
        <v>18.044449236814991</v>
      </c>
      <c r="I23" s="264">
        <f>+'8.คำนวณ'!S17</f>
        <v>160.4406311980332</v>
      </c>
      <c r="J23" s="14" t="str">
        <f t="shared" si="31"/>
        <v>เฝ้าไร่,รพช.</v>
      </c>
      <c r="K23" s="50">
        <f>+(C23-C26)*100/C26</f>
        <v>15.095331865624436</v>
      </c>
      <c r="L23" s="50">
        <f t="shared" ref="L23:Q23" si="53">+(D23-D26)*100/D26</f>
        <v>-39.77403475274803</v>
      </c>
      <c r="M23" s="50">
        <f t="shared" si="53"/>
        <v>-33.035510512609299</v>
      </c>
      <c r="N23" s="50">
        <f t="shared" si="53"/>
        <v>-38.127696786428146</v>
      </c>
      <c r="O23" s="50">
        <f t="shared" si="53"/>
        <v>40.599431197555134</v>
      </c>
      <c r="P23" s="50">
        <f t="shared" si="53"/>
        <v>-7.6151387137962203</v>
      </c>
      <c r="Q23" s="50">
        <f t="shared" si="53"/>
        <v>-52.428176440589255</v>
      </c>
      <c r="R23" s="14" t="str">
        <f t="shared" si="33"/>
        <v>เฝ้าไร่,รพช.</v>
      </c>
      <c r="S23" s="15">
        <f t="shared" si="34"/>
        <v>0.15095331865624437</v>
      </c>
      <c r="T23" s="15">
        <f t="shared" si="35"/>
        <v>-0.39774034752748028</v>
      </c>
      <c r="U23" s="15">
        <f t="shared" si="36"/>
        <v>-0.33035510512609301</v>
      </c>
      <c r="V23" s="15">
        <f t="shared" si="37"/>
        <v>-0.38127696786428145</v>
      </c>
      <c r="W23" s="15">
        <f t="shared" si="38"/>
        <v>0.40599431197555136</v>
      </c>
      <c r="X23" s="15">
        <f t="shared" si="39"/>
        <v>-7.6151387137962198E-2</v>
      </c>
      <c r="Y23" s="15">
        <f t="shared" si="40"/>
        <v>-0.52428176440589258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OK</v>
      </c>
      <c r="AC23" s="17" t="str">
        <f t="shared" si="54"/>
        <v>OK</v>
      </c>
      <c r="AD23" s="17" t="str">
        <f t="shared" si="54"/>
        <v>OK</v>
      </c>
      <c r="AE23" s="17" t="str">
        <f t="shared" si="54"/>
        <v>OK</v>
      </c>
      <c r="AF23" s="17" t="str">
        <f t="shared" si="54"/>
        <v>OK</v>
      </c>
      <c r="AG23" s="17" t="str">
        <f t="shared" si="54"/>
        <v>Not OK</v>
      </c>
    </row>
    <row r="24" spans="1:33" ht="13.5" customHeight="1">
      <c r="A24" s="253" t="s">
        <v>47</v>
      </c>
      <c r="B24" s="14" t="str">
        <f>+'8.คำนวณ'!G18</f>
        <v>รัตนวาปี,รพช.</v>
      </c>
      <c r="C24" s="264">
        <f>+'8.คำนวณ'!M18</f>
        <v>541.55921588559011</v>
      </c>
      <c r="D24" s="264">
        <f>+'8.คำนวณ'!N18</f>
        <v>52.07288338182201</v>
      </c>
      <c r="E24" s="264">
        <f>+'8.คำนวณ'!O18</f>
        <v>125.42740201567747</v>
      </c>
      <c r="F24" s="264">
        <f>+'8.คำนวณ'!P18</f>
        <v>636.16773339990016</v>
      </c>
      <c r="G24" s="264">
        <f>+'8.คำนวณ'!Q18</f>
        <v>4.3179900390191293</v>
      </c>
      <c r="H24" s="264">
        <f>+'8.คำนวณ'!R18</f>
        <v>21.572280557053581</v>
      </c>
      <c r="I24" s="264">
        <f>+'8.คำนวณ'!S18</f>
        <v>200.53784359774264</v>
      </c>
      <c r="J24" s="14" t="str">
        <f t="shared" si="31"/>
        <v>รัตนวาปี,รพช.</v>
      </c>
      <c r="K24" s="50">
        <f>+(C24-C26)*100/C26</f>
        <v>0.55362614848598635</v>
      </c>
      <c r="L24" s="50">
        <f t="shared" ref="L24:Q24" si="55">+(D24-D26)*100/D26</f>
        <v>-64.434534337230403</v>
      </c>
      <c r="M24" s="50">
        <f t="shared" si="55"/>
        <v>-48.112527933270243</v>
      </c>
      <c r="N24" s="50">
        <f t="shared" si="55"/>
        <v>-33.888421246914739</v>
      </c>
      <c r="O24" s="50">
        <f t="shared" si="55"/>
        <v>-24.571616347040823</v>
      </c>
      <c r="P24" s="50">
        <f t="shared" si="55"/>
        <v>10.446826097876514</v>
      </c>
      <c r="Q24" s="50">
        <f t="shared" si="55"/>
        <v>-40.539058956697311</v>
      </c>
      <c r="R24" s="14" t="str">
        <f t="shared" si="33"/>
        <v>รัตนวาปี,รพช.</v>
      </c>
      <c r="S24" s="15">
        <f t="shared" si="34"/>
        <v>5.5362614848598639E-3</v>
      </c>
      <c r="T24" s="15">
        <f t="shared" si="35"/>
        <v>-0.64434534337230398</v>
      </c>
      <c r="U24" s="15">
        <f t="shared" si="36"/>
        <v>-0.48112527933270244</v>
      </c>
      <c r="V24" s="15">
        <f t="shared" si="37"/>
        <v>-0.33888421246914741</v>
      </c>
      <c r="W24" s="15">
        <f t="shared" si="38"/>
        <v>-0.24571616347040823</v>
      </c>
      <c r="X24" s="15">
        <f t="shared" si="39"/>
        <v>0.10446826097876513</v>
      </c>
      <c r="Y24" s="15">
        <f t="shared" si="40"/>
        <v>-0.4053905895669731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OK</v>
      </c>
      <c r="AC24" s="17" t="str">
        <f t="shared" si="56"/>
        <v>Not 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253" t="s">
        <v>53</v>
      </c>
      <c r="B25" s="14" t="str">
        <f>+'8.คำนวณ'!G19</f>
        <v>หนองหิน,รพช.</v>
      </c>
      <c r="C25" s="264">
        <f>+'8.คำนวณ'!M19</f>
        <v>649.25920492487478</v>
      </c>
      <c r="D25" s="264">
        <f>+'8.คำนวณ'!N19</f>
        <v>172.02142059682805</v>
      </c>
      <c r="E25" s="264">
        <f>+'8.คำนวณ'!O19</f>
        <v>325.19282080924853</v>
      </c>
      <c r="F25" s="264">
        <f>+'8.คำนวณ'!P19</f>
        <v>2817.5947994907701</v>
      </c>
      <c r="G25" s="264">
        <f>+'8.คำนวณ'!Q19</f>
        <v>6.7147935466229152</v>
      </c>
      <c r="H25" s="264">
        <f>+'8.คำนวณ'!R19</f>
        <v>37.376014037006655</v>
      </c>
      <c r="I25" s="264">
        <f>+'8.คำนวณ'!S19</f>
        <v>345.53614200751252</v>
      </c>
      <c r="J25" s="14" t="str">
        <f t="shared" si="31"/>
        <v>หนองหิน,รพช.</v>
      </c>
      <c r="K25" s="50">
        <f t="shared" ref="K25:Q25" si="57">+(C25-C26)*100/C26</f>
        <v>20.550745791890112</v>
      </c>
      <c r="L25" s="50">
        <f t="shared" si="57"/>
        <v>17.489594010710388</v>
      </c>
      <c r="M25" s="50">
        <f t="shared" si="57"/>
        <v>34.527488689687516</v>
      </c>
      <c r="N25" s="50">
        <f t="shared" si="57"/>
        <v>192.80900413684319</v>
      </c>
      <c r="O25" s="50">
        <f t="shared" si="57"/>
        <v>17.296709628385475</v>
      </c>
      <c r="P25" s="50">
        <f t="shared" si="57"/>
        <v>91.359560323690275</v>
      </c>
      <c r="Q25" s="50">
        <f t="shared" si="57"/>
        <v>2.4539997021801137</v>
      </c>
      <c r="R25" s="14" t="str">
        <f t="shared" si="33"/>
        <v>หนองหิน,รพช.</v>
      </c>
      <c r="S25" s="15">
        <f t="shared" si="34"/>
        <v>0.20550745791890113</v>
      </c>
      <c r="T25" s="15">
        <f t="shared" si="35"/>
        <v>0.17489594010710388</v>
      </c>
      <c r="U25" s="15">
        <f t="shared" si="36"/>
        <v>0.34527488689687513</v>
      </c>
      <c r="V25" s="15">
        <f t="shared" si="37"/>
        <v>1.9280900413684319</v>
      </c>
      <c r="W25" s="15">
        <f t="shared" si="38"/>
        <v>0.17296709628385476</v>
      </c>
      <c r="X25" s="15">
        <f t="shared" si="39"/>
        <v>0.9135956032369027</v>
      </c>
      <c r="Y25" s="15">
        <f t="shared" si="40"/>
        <v>2.4539997021801138E-2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143</v>
      </c>
      <c r="C26" s="19">
        <f>AVERAGE(C16:C25)</f>
        <v>538.5775099605836</v>
      </c>
      <c r="D26" s="19">
        <f t="shared" ref="D26:I26" si="59">AVERAGE(D16:D25)</f>
        <v>146.41417569384615</v>
      </c>
      <c r="E26" s="19">
        <f t="shared" si="59"/>
        <v>241.72964497937355</v>
      </c>
      <c r="F26" s="19">
        <f t="shared" si="59"/>
        <v>962.26371446349981</v>
      </c>
      <c r="G26" s="19">
        <f t="shared" si="59"/>
        <v>5.7246222574328325</v>
      </c>
      <c r="H26" s="19">
        <f t="shared" si="59"/>
        <v>19.531824787736781</v>
      </c>
      <c r="I26" s="19">
        <f t="shared" si="59"/>
        <v>337.25978781886431</v>
      </c>
    </row>
    <row r="27" spans="1:33" ht="13.2" customHeight="1">
      <c r="B27" s="20" t="s">
        <v>267</v>
      </c>
      <c r="C27" s="21">
        <f>STDEV(C16:C25)</f>
        <v>69.7506013088868</v>
      </c>
      <c r="D27" s="21">
        <f t="shared" ref="D27:I27" si="60">STDEV(D16:D25)</f>
        <v>108.08319515090723</v>
      </c>
      <c r="E27" s="21">
        <f t="shared" si="60"/>
        <v>95.655754155540023</v>
      </c>
      <c r="F27" s="21">
        <f t="shared" si="60"/>
        <v>682.24446518440379</v>
      </c>
      <c r="G27" s="21">
        <f t="shared" si="60"/>
        <v>2.027118442003395</v>
      </c>
      <c r="H27" s="21">
        <f t="shared" si="60"/>
        <v>8.4867750040575594</v>
      </c>
      <c r="I27" s="21">
        <f t="shared" si="60"/>
        <v>110.66925166012815</v>
      </c>
    </row>
    <row r="28" spans="1:33" ht="13.2" customHeight="1">
      <c r="B28" s="20" t="s">
        <v>144</v>
      </c>
      <c r="C28" s="21">
        <f>+C26-C27</f>
        <v>468.82690865169678</v>
      </c>
      <c r="D28" s="21">
        <f t="shared" ref="D28:I28" si="61">+D26-D27</f>
        <v>38.330980542938917</v>
      </c>
      <c r="E28" s="21">
        <f t="shared" si="61"/>
        <v>146.07389082383352</v>
      </c>
      <c r="F28" s="21">
        <f t="shared" si="61"/>
        <v>280.01924927909602</v>
      </c>
      <c r="G28" s="21">
        <f t="shared" si="61"/>
        <v>3.6975038154294375</v>
      </c>
      <c r="H28" s="21">
        <f t="shared" si="61"/>
        <v>11.045049783679222</v>
      </c>
      <c r="I28" s="21">
        <f t="shared" si="61"/>
        <v>226.59053615873614</v>
      </c>
    </row>
    <row r="29" spans="1:33" ht="13.5" customHeight="1">
      <c r="B29" s="430" t="s">
        <v>146</v>
      </c>
      <c r="C29" s="439" t="s">
        <v>134</v>
      </c>
      <c r="D29" s="440"/>
      <c r="E29" s="440"/>
      <c r="F29" s="440"/>
      <c r="G29" s="440"/>
      <c r="H29" s="440"/>
      <c r="I29" s="441"/>
      <c r="J29" s="430" t="s">
        <v>146</v>
      </c>
      <c r="K29" s="436" t="s">
        <v>4</v>
      </c>
      <c r="L29" s="437"/>
      <c r="M29" s="437"/>
      <c r="N29" s="437"/>
      <c r="O29" s="437"/>
      <c r="P29" s="437"/>
      <c r="Q29" s="438"/>
      <c r="R29" s="430" t="s">
        <v>146</v>
      </c>
      <c r="S29" s="431" t="s">
        <v>4</v>
      </c>
      <c r="T29" s="432"/>
      <c r="U29" s="432"/>
      <c r="V29" s="432"/>
      <c r="W29" s="432"/>
      <c r="X29" s="432"/>
      <c r="Y29" s="433"/>
      <c r="Z29" s="430" t="s">
        <v>146</v>
      </c>
      <c r="AA29" s="439" t="s">
        <v>135</v>
      </c>
      <c r="AB29" s="440"/>
      <c r="AC29" s="440"/>
      <c r="AD29" s="440"/>
      <c r="AE29" s="440"/>
      <c r="AF29" s="440"/>
      <c r="AG29" s="441"/>
    </row>
    <row r="30" spans="1:33" ht="13.5" customHeight="1">
      <c r="B30" s="430"/>
      <c r="C30" s="12" t="s">
        <v>136</v>
      </c>
      <c r="D30" s="13" t="s">
        <v>252</v>
      </c>
      <c r="E30" s="12" t="s">
        <v>138</v>
      </c>
      <c r="F30" s="12" t="s">
        <v>139</v>
      </c>
      <c r="G30" s="12" t="s">
        <v>140</v>
      </c>
      <c r="H30" s="12" t="s">
        <v>141</v>
      </c>
      <c r="I30" s="12" t="s">
        <v>142</v>
      </c>
      <c r="J30" s="430"/>
      <c r="K30" s="45" t="s">
        <v>136</v>
      </c>
      <c r="L30" s="46" t="s">
        <v>252</v>
      </c>
      <c r="M30" s="45" t="s">
        <v>138</v>
      </c>
      <c r="N30" s="45" t="s">
        <v>139</v>
      </c>
      <c r="O30" s="45" t="s">
        <v>140</v>
      </c>
      <c r="P30" s="45" t="s">
        <v>141</v>
      </c>
      <c r="Q30" s="45" t="s">
        <v>142</v>
      </c>
      <c r="R30" s="430"/>
      <c r="S30" s="57" t="s">
        <v>136</v>
      </c>
      <c r="T30" s="58" t="s">
        <v>252</v>
      </c>
      <c r="U30" s="57" t="s">
        <v>138</v>
      </c>
      <c r="V30" s="57" t="s">
        <v>139</v>
      </c>
      <c r="W30" s="57" t="s">
        <v>140</v>
      </c>
      <c r="X30" s="57" t="s">
        <v>141</v>
      </c>
      <c r="Y30" s="57" t="s">
        <v>142</v>
      </c>
      <c r="Z30" s="430"/>
      <c r="AA30" s="12" t="s">
        <v>136</v>
      </c>
      <c r="AB30" s="13" t="s">
        <v>252</v>
      </c>
      <c r="AC30" s="12" t="s">
        <v>138</v>
      </c>
      <c r="AD30" s="12" t="s">
        <v>139</v>
      </c>
      <c r="AE30" s="12" t="s">
        <v>140</v>
      </c>
      <c r="AF30" s="12" t="s">
        <v>141</v>
      </c>
      <c r="AG30" s="12" t="s">
        <v>142</v>
      </c>
    </row>
    <row r="31" spans="1:33" ht="13.5" customHeight="1">
      <c r="A31" s="253" t="s">
        <v>45</v>
      </c>
      <c r="B31" s="14" t="str">
        <f>+'8.คำนวณ'!G20</f>
        <v>ทุ่งฝน,รพช.</v>
      </c>
      <c r="C31" s="264">
        <f>+'8.คำนวณ'!M20</f>
        <v>507.37681942908625</v>
      </c>
      <c r="D31" s="264">
        <f>+'8.คำนวณ'!N20</f>
        <v>80.856143260842856</v>
      </c>
      <c r="E31" s="264">
        <f>+'8.คำนวณ'!O20</f>
        <v>391.89226682408503</v>
      </c>
      <c r="F31" s="264">
        <f>+'8.คำนวณ'!P20</f>
        <v>939.78121816168323</v>
      </c>
      <c r="G31" s="264">
        <f>+'8.คำนวณ'!Q20</f>
        <v>3.5029891504908113</v>
      </c>
      <c r="H31" s="264">
        <f>+'8.คำนวณ'!R20</f>
        <v>13.079194036460255</v>
      </c>
      <c r="I31" s="264">
        <f>+'8.คำนวณ'!S20</f>
        <v>319.7913539746898</v>
      </c>
      <c r="J31" s="14" t="str">
        <f>+B31</f>
        <v>ทุ่งฝน,รพช.</v>
      </c>
      <c r="K31" s="50">
        <f>+(C31-C44)*100/C44</f>
        <v>6.0308730960917432</v>
      </c>
      <c r="L31" s="50">
        <f t="shared" ref="L31:Q31" si="62">+(D31-D4)*100/D44</f>
        <v>-172.91705051157942</v>
      </c>
      <c r="M31" s="50">
        <f t="shared" si="62"/>
        <v>3.7908224014915981</v>
      </c>
      <c r="N31" s="50">
        <f t="shared" si="62"/>
        <v>-973.30379297057084</v>
      </c>
      <c r="O31" s="50">
        <f t="shared" si="62"/>
        <v>-71.481569489846606</v>
      </c>
      <c r="P31" s="50">
        <f t="shared" si="62"/>
        <v>-179.60061165757827</v>
      </c>
      <c r="Q31" s="50">
        <f t="shared" si="62"/>
        <v>-214.40766715203617</v>
      </c>
      <c r="R31" s="14" t="str">
        <f>+J31</f>
        <v>ทุ่งฝน,รพช.</v>
      </c>
      <c r="S31" s="15">
        <f>+K31/100</f>
        <v>6.0308730960917434E-2</v>
      </c>
      <c r="T31" s="15">
        <f t="shared" ref="T31:Y31" si="63">+L31/100</f>
        <v>-1.7291705051157942</v>
      </c>
      <c r="U31" s="15">
        <f t="shared" si="63"/>
        <v>3.7908224014915982E-2</v>
      </c>
      <c r="V31" s="15">
        <f t="shared" si="63"/>
        <v>-9.7330379297057092</v>
      </c>
      <c r="W31" s="15">
        <f t="shared" si="63"/>
        <v>-0.71481569489846608</v>
      </c>
      <c r="X31" s="15">
        <f t="shared" si="63"/>
        <v>-1.7960061165757828</v>
      </c>
      <c r="Y31" s="15">
        <f t="shared" si="63"/>
        <v>-2.1440766715203616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253" t="s">
        <v>45</v>
      </c>
      <c r="B32" s="14" t="str">
        <f>+'8.คำนวณ'!G21</f>
        <v>ไชยวาน,รพช.</v>
      </c>
      <c r="C32" s="264">
        <f>+'8.คำนวณ'!M21</f>
        <v>555.16680391147713</v>
      </c>
      <c r="D32" s="264">
        <f>+'8.คำนวณ'!N21</f>
        <v>54.42767404357523</v>
      </c>
      <c r="E32" s="264">
        <f>+'8.คำนวณ'!O21</f>
        <v>208.69223394055609</v>
      </c>
      <c r="F32" s="264">
        <f>+'8.คำนวณ'!P21</f>
        <v>557.34337794185512</v>
      </c>
      <c r="G32" s="264">
        <f>+'8.คำนวณ'!Q21</f>
        <v>1.7837119456034616</v>
      </c>
      <c r="H32" s="264">
        <f>+'8.คำนวณ'!R21</f>
        <v>12.527677947766961</v>
      </c>
      <c r="I32" s="264">
        <f>+'8.คำนวณ'!S21</f>
        <v>292.37140229885057</v>
      </c>
      <c r="J32" s="14" t="str">
        <f t="shared" ref="J32:J43" si="65">+B32</f>
        <v>ไชยวาน,รพช.</v>
      </c>
      <c r="K32" s="50">
        <f>+(C32-C44)*100/C44</f>
        <v>16.017954858357395</v>
      </c>
      <c r="L32" s="50">
        <f t="shared" ref="L32:Q32" si="66">+(D32-D44)*100/D44</f>
        <v>-43.648942440495063</v>
      </c>
      <c r="M32" s="50">
        <f t="shared" si="66"/>
        <v>-28.303363182967175</v>
      </c>
      <c r="N32" s="50">
        <f t="shared" si="66"/>
        <v>-45.086539120267176</v>
      </c>
      <c r="O32" s="50">
        <f t="shared" si="66"/>
        <v>-44.342368234061688</v>
      </c>
      <c r="P32" s="50">
        <f t="shared" si="66"/>
        <v>-23.727402186458008</v>
      </c>
      <c r="Q32" s="50">
        <f t="shared" si="66"/>
        <v>-9.7661871765647543</v>
      </c>
      <c r="R32" s="14" t="str">
        <f t="shared" ref="R32:R43" si="67">+J32</f>
        <v>ไชยวาน,รพช.</v>
      </c>
      <c r="S32" s="15">
        <f t="shared" ref="S32:S43" si="68">+K32/100</f>
        <v>0.16017954858357394</v>
      </c>
      <c r="T32" s="15">
        <f t="shared" ref="T32:T43" si="69">+L32/100</f>
        <v>-0.43648942440495064</v>
      </c>
      <c r="U32" s="15">
        <f t="shared" ref="U32:U43" si="70">+M32/100</f>
        <v>-0.28303363182967173</v>
      </c>
      <c r="V32" s="15">
        <f t="shared" ref="V32:V43" si="71">+N32/100</f>
        <v>-0.45086539120267177</v>
      </c>
      <c r="W32" s="15">
        <f t="shared" ref="W32:W43" si="72">+O32/100</f>
        <v>-0.44342368234061685</v>
      </c>
      <c r="X32" s="15">
        <f t="shared" ref="X32:X43" si="73">+P32/100</f>
        <v>-0.23727402186458008</v>
      </c>
      <c r="Y32" s="15">
        <f t="shared" ref="Y32:Y43" si="74">+Q32/100</f>
        <v>-9.7661871765647543E-2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Not 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253" t="s">
        <v>45</v>
      </c>
      <c r="B33" s="14" t="str">
        <f>+'8.คำนวณ'!G22</f>
        <v>สร้างคอม,รพช.</v>
      </c>
      <c r="C33" s="264">
        <f>+'8.คำนวณ'!M22</f>
        <v>498.76721603765054</v>
      </c>
      <c r="D33" s="264">
        <f>+'8.คำนวณ'!N22</f>
        <v>141.56176441306906</v>
      </c>
      <c r="E33" s="264">
        <f>+'8.คำนวณ'!O22</f>
        <v>202.97356321839081</v>
      </c>
      <c r="F33" s="264">
        <f>+'8.คำนวณ'!P22</f>
        <v>1758.5999272727272</v>
      </c>
      <c r="G33" s="264">
        <f>+'8.คำนวณ'!Q22</f>
        <v>1.7179766223297057</v>
      </c>
      <c r="H33" s="264">
        <f>+'8.คำนวณ'!R22</f>
        <v>12.52738814993954</v>
      </c>
      <c r="I33" s="264">
        <f>+'8.คำนวณ'!S22</f>
        <v>305.56973481763055</v>
      </c>
      <c r="J33" s="14" t="str">
        <f t="shared" si="65"/>
        <v>สร้างคอม,รพช.</v>
      </c>
      <c r="K33" s="50">
        <f>+(C33-C44)*100/C44</f>
        <v>4.2316506451484743</v>
      </c>
      <c r="L33" s="50">
        <f t="shared" ref="L33:Q33" si="77">+(D33-D44)*100/D44</f>
        <v>46.564321824213124</v>
      </c>
      <c r="M33" s="50">
        <f t="shared" si="77"/>
        <v>-30.268024014381108</v>
      </c>
      <c r="N33" s="50">
        <f t="shared" si="77"/>
        <v>73.269858639042894</v>
      </c>
      <c r="O33" s="50">
        <f t="shared" si="77"/>
        <v>-46.393524770745543</v>
      </c>
      <c r="P33" s="50">
        <f t="shared" si="77"/>
        <v>-23.729166570347047</v>
      </c>
      <c r="Q33" s="50">
        <f t="shared" si="77"/>
        <v>-5.6928207094034979</v>
      </c>
      <c r="R33" s="14" t="str">
        <f t="shared" si="67"/>
        <v>สร้างคอม,รพช.</v>
      </c>
      <c r="S33" s="15">
        <f t="shared" si="68"/>
        <v>4.2316506451484742E-2</v>
      </c>
      <c r="T33" s="15">
        <f t="shared" si="69"/>
        <v>0.46564321824213123</v>
      </c>
      <c r="U33" s="15">
        <f t="shared" si="70"/>
        <v>-0.30268024014381106</v>
      </c>
      <c r="V33" s="15">
        <f t="shared" si="71"/>
        <v>0.73269858639042895</v>
      </c>
      <c r="W33" s="15">
        <f t="shared" si="72"/>
        <v>-0.46393524770745542</v>
      </c>
      <c r="X33" s="15">
        <f t="shared" si="73"/>
        <v>-0.23729166570347046</v>
      </c>
      <c r="Y33" s="15">
        <f t="shared" si="74"/>
        <v>-5.6928207094034983E-2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Not 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253" t="s">
        <v>45</v>
      </c>
      <c r="B34" s="14" t="str">
        <f>+'8.คำนวณ'!G23</f>
        <v>พิบูลย์รักษ์,รพช.</v>
      </c>
      <c r="C34" s="264">
        <f>+'8.คำนวณ'!M23</f>
        <v>467.21002479723091</v>
      </c>
      <c r="D34" s="264">
        <f>+'8.คำนวณ'!N23</f>
        <v>127.29414630366276</v>
      </c>
      <c r="E34" s="264">
        <f>+'8.คำนวณ'!O23</f>
        <v>451.53930412371136</v>
      </c>
      <c r="F34" s="264">
        <f>+'8.คำนวณ'!P23</f>
        <v>1257.0200229182583</v>
      </c>
      <c r="G34" s="264">
        <f>+'8.คำนวณ'!Q23</f>
        <v>4.3105581395348835</v>
      </c>
      <c r="H34" s="264">
        <f>+'8.คำนวณ'!R23</f>
        <v>16.25553488372093</v>
      </c>
      <c r="I34" s="264">
        <f>+'8.คำนวณ'!S23</f>
        <v>420.52539133130136</v>
      </c>
      <c r="J34" s="14" t="str">
        <f t="shared" si="65"/>
        <v>พิบูลย์รักษ์,รพช.</v>
      </c>
      <c r="K34" s="50">
        <f>+(C34-C44)*100/C44</f>
        <v>-2.3631254887850384</v>
      </c>
      <c r="L34" s="50">
        <f t="shared" ref="L34:Q34" si="79">+(D34-D44)*100/D44</f>
        <v>31.792509810411023</v>
      </c>
      <c r="M34" s="50">
        <f t="shared" si="79"/>
        <v>55.127236337864076</v>
      </c>
      <c r="N34" s="50">
        <f t="shared" si="79"/>
        <v>23.850614514278682</v>
      </c>
      <c r="O34" s="50">
        <f t="shared" si="79"/>
        <v>34.503476431410569</v>
      </c>
      <c r="P34" s="50">
        <f t="shared" si="79"/>
        <v>-1.0309907710350832</v>
      </c>
      <c r="Q34" s="50">
        <f t="shared" si="79"/>
        <v>29.78563960268588</v>
      </c>
      <c r="R34" s="14" t="str">
        <f t="shared" si="67"/>
        <v>พิบูลย์รักษ์,รพช.</v>
      </c>
      <c r="S34" s="15">
        <f t="shared" si="68"/>
        <v>-2.3631254887850384E-2</v>
      </c>
      <c r="T34" s="15">
        <f t="shared" si="69"/>
        <v>0.31792509810411024</v>
      </c>
      <c r="U34" s="15">
        <f t="shared" si="70"/>
        <v>0.55127236337864072</v>
      </c>
      <c r="V34" s="15">
        <f t="shared" si="71"/>
        <v>0.23850614514278681</v>
      </c>
      <c r="W34" s="15">
        <f t="shared" si="72"/>
        <v>0.34503476431410568</v>
      </c>
      <c r="X34" s="15">
        <f t="shared" si="73"/>
        <v>-1.0309907710350832E-2</v>
      </c>
      <c r="Y34" s="15">
        <f t="shared" si="74"/>
        <v>0.29785639602685882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253" t="s">
        <v>53</v>
      </c>
      <c r="B35" s="14" t="str">
        <f>+'8.คำนวณ'!G24</f>
        <v>นาด้วง,รพช.</v>
      </c>
      <c r="C35" s="264">
        <f>+'8.คำนวณ'!M24</f>
        <v>631.87216181049303</v>
      </c>
      <c r="D35" s="264">
        <f>+'8.คำนวณ'!N24</f>
        <v>110.008068683489</v>
      </c>
      <c r="E35" s="264">
        <f>+'8.คำนวณ'!O24</f>
        <v>591.82690402476783</v>
      </c>
      <c r="F35" s="264">
        <f>+'8.คำนวณ'!P24</f>
        <v>1482.0016630355847</v>
      </c>
      <c r="G35" s="264">
        <f>+'8.คำนวณ'!Q24</f>
        <v>4.5580716460236044</v>
      </c>
      <c r="H35" s="264">
        <f>+'8.คำนวณ'!R24</f>
        <v>28.636473581050087</v>
      </c>
      <c r="I35" s="264">
        <f>+'8.คำนวณ'!S24</f>
        <v>343.93280356893905</v>
      </c>
      <c r="J35" s="14" t="str">
        <f t="shared" si="65"/>
        <v>นาด้วง,รพช.</v>
      </c>
      <c r="K35" s="50">
        <f>+(C35-C44)*100/C44</f>
        <v>32.047729490813943</v>
      </c>
      <c r="L35" s="50">
        <f t="shared" ref="L35:Q35" si="81">+(D35-D44)*100/D44</f>
        <v>13.895570944851231</v>
      </c>
      <c r="M35" s="50">
        <f t="shared" si="81"/>
        <v>103.3233235142763</v>
      </c>
      <c r="N35" s="50">
        <f t="shared" si="81"/>
        <v>46.0174168522977</v>
      </c>
      <c r="O35" s="50">
        <f t="shared" si="81"/>
        <v>42.226705305445343</v>
      </c>
      <c r="P35" s="50">
        <f t="shared" si="81"/>
        <v>74.348210526507046</v>
      </c>
      <c r="Q35" s="50">
        <f t="shared" si="81"/>
        <v>6.1470717623635958</v>
      </c>
      <c r="R35" s="14" t="str">
        <f t="shared" si="67"/>
        <v>นาด้วง,รพช.</v>
      </c>
      <c r="S35" s="15">
        <f t="shared" si="68"/>
        <v>0.32047729490813942</v>
      </c>
      <c r="T35" s="15">
        <f t="shared" si="69"/>
        <v>0.13895570944851232</v>
      </c>
      <c r="U35" s="15">
        <f t="shared" si="70"/>
        <v>1.0332332351427629</v>
      </c>
      <c r="V35" s="15">
        <f t="shared" si="71"/>
        <v>0.46017416852297699</v>
      </c>
      <c r="W35" s="15">
        <f t="shared" si="72"/>
        <v>0.42226705305445345</v>
      </c>
      <c r="X35" s="15">
        <f t="shared" si="73"/>
        <v>0.74348210526507041</v>
      </c>
      <c r="Y35" s="15">
        <f t="shared" si="74"/>
        <v>6.1470717623635956E-2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253" t="s">
        <v>53</v>
      </c>
      <c r="B36" s="14" t="str">
        <f>+'8.คำนวณ'!G25</f>
        <v>ภูเรือ,รพช.</v>
      </c>
      <c r="C36" s="264">
        <f>+'8.คำนวณ'!M25</f>
        <v>430.55381375971172</v>
      </c>
      <c r="D36" s="264">
        <f>+'8.คำนวณ'!N25</f>
        <v>119.15277389933567</v>
      </c>
      <c r="E36" s="264">
        <f>+'8.คำนวณ'!O25</f>
        <v>461.34654774396643</v>
      </c>
      <c r="F36" s="264">
        <f>+'8.คำนวณ'!P25</f>
        <v>902.85388799999998</v>
      </c>
      <c r="G36" s="264">
        <f>+'8.คำนวณ'!Q25</f>
        <v>3.9457142857142857</v>
      </c>
      <c r="H36" s="264">
        <f>+'8.คำนวณ'!R25</f>
        <v>31.618142857142857</v>
      </c>
      <c r="I36" s="264">
        <f>+'8.คำนวณ'!S25</f>
        <v>417.37191757684946</v>
      </c>
      <c r="J36" s="14" t="str">
        <f t="shared" si="65"/>
        <v>ภูเรือ,รพช.</v>
      </c>
      <c r="K36" s="50">
        <f>+(C36-C44)*100/C44</f>
        <v>-10.02348739707277</v>
      </c>
      <c r="L36" s="50">
        <f t="shared" ref="L36:Q36" si="83">+(D36-D44)*100/D44</f>
        <v>23.363434840161478</v>
      </c>
      <c r="M36" s="50">
        <f t="shared" si="83"/>
        <v>58.496534613802197</v>
      </c>
      <c r="N36" s="50">
        <f t="shared" si="83"/>
        <v>-11.044369376225024</v>
      </c>
      <c r="O36" s="50">
        <f t="shared" si="83"/>
        <v>23.119157949906729</v>
      </c>
      <c r="P36" s="50">
        <f t="shared" si="83"/>
        <v>92.501587589409283</v>
      </c>
      <c r="Q36" s="50">
        <f t="shared" si="83"/>
        <v>28.812391336044627</v>
      </c>
      <c r="R36" s="14" t="str">
        <f t="shared" si="67"/>
        <v>ภูเรือ,รพช.</v>
      </c>
      <c r="S36" s="15">
        <f t="shared" si="68"/>
        <v>-0.10023487397072771</v>
      </c>
      <c r="T36" s="15">
        <f t="shared" si="69"/>
        <v>0.23363434840161479</v>
      </c>
      <c r="U36" s="15">
        <f t="shared" si="70"/>
        <v>0.58496534613802198</v>
      </c>
      <c r="V36" s="15">
        <f t="shared" si="71"/>
        <v>-0.11044369376225024</v>
      </c>
      <c r="W36" s="15">
        <f t="shared" si="72"/>
        <v>0.2311915794990673</v>
      </c>
      <c r="X36" s="15">
        <f t="shared" si="73"/>
        <v>0.92501587589409284</v>
      </c>
      <c r="Y36" s="15">
        <f t="shared" si="74"/>
        <v>0.28812391336044629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253" t="s">
        <v>49</v>
      </c>
      <c r="B37" s="14" t="str">
        <f>+'8.คำนวณ'!G26</f>
        <v>กุดบาก,รพช.</v>
      </c>
      <c r="C37" s="264">
        <f>+'8.คำนวณ'!M26</f>
        <v>500.74626902791482</v>
      </c>
      <c r="D37" s="264">
        <f>+'8.คำนวณ'!N26</f>
        <v>154.86552077526693</v>
      </c>
      <c r="E37" s="264">
        <f>+'8.คำนวณ'!O26</f>
        <v>238.38289661319072</v>
      </c>
      <c r="F37" s="264">
        <f>+'8.คำนวณ'!P26</f>
        <v>1317.8032074016962</v>
      </c>
      <c r="G37" s="264">
        <f>+'8.คำนวณ'!Q26</f>
        <v>4.3651782751373478</v>
      </c>
      <c r="H37" s="264">
        <f>+'8.คำนวณ'!R26</f>
        <v>17.054137015596769</v>
      </c>
      <c r="I37" s="264">
        <f>+'8.คำนวณ'!S26</f>
        <v>374.78798807941342</v>
      </c>
      <c r="J37" s="14" t="str">
        <f t="shared" si="65"/>
        <v>กุดบาก,รพช.</v>
      </c>
      <c r="K37" s="50">
        <f>+(C37-C44)*100/C44</f>
        <v>4.6452302735936026</v>
      </c>
      <c r="L37" s="50">
        <f t="shared" ref="L37:Q37" si="85">+(D37-D44)*100/D44</f>
        <v>60.338210819058688</v>
      </c>
      <c r="M37" s="50">
        <f t="shared" si="85"/>
        <v>-18.103076290148429</v>
      </c>
      <c r="N37" s="50">
        <f t="shared" si="85"/>
        <v>29.839409134217757</v>
      </c>
      <c r="O37" s="50">
        <f t="shared" si="85"/>
        <v>36.2078028513018</v>
      </c>
      <c r="P37" s="50">
        <f t="shared" si="85"/>
        <v>3.8311600179274046</v>
      </c>
      <c r="Q37" s="50">
        <f t="shared" si="85"/>
        <v>15.669825772705627</v>
      </c>
      <c r="R37" s="14" t="str">
        <f t="shared" si="67"/>
        <v>กุดบาก,รพช.</v>
      </c>
      <c r="S37" s="15">
        <f t="shared" si="68"/>
        <v>4.6452302735936028E-2</v>
      </c>
      <c r="T37" s="15">
        <f t="shared" si="69"/>
        <v>0.60338210819058691</v>
      </c>
      <c r="U37" s="15">
        <f t="shared" si="70"/>
        <v>-0.18103076290148429</v>
      </c>
      <c r="V37" s="15">
        <f t="shared" si="71"/>
        <v>0.29839409134217759</v>
      </c>
      <c r="W37" s="15">
        <f t="shared" si="72"/>
        <v>0.36207802851301801</v>
      </c>
      <c r="X37" s="15">
        <f t="shared" si="73"/>
        <v>3.8311600179274048E-2</v>
      </c>
      <c r="Y37" s="15">
        <f t="shared" si="74"/>
        <v>0.15669825772705626</v>
      </c>
      <c r="Z37" s="14" t="str">
        <f t="shared" si="75"/>
        <v>กุดบาก,รพช.</v>
      </c>
      <c r="AA37" s="17" t="str">
        <f>+IF(AND(C37&gt;C46),"OK","Not OK")</f>
        <v>OK</v>
      </c>
      <c r="AB37" s="17" t="str">
        <f t="shared" ref="AB37:AG37" si="86">+IF(AND(D37&gt;D46),"OK","Not OK")</f>
        <v>OK</v>
      </c>
      <c r="AC37" s="17" t="str">
        <f t="shared" si="86"/>
        <v>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253" t="s">
        <v>49</v>
      </c>
      <c r="B38" s="14" t="str">
        <f>+'8.คำนวณ'!G27</f>
        <v>พระอาจารย์วันฯ,รพช.</v>
      </c>
      <c r="C38" s="264">
        <f>+'8.คำนวณ'!M27</f>
        <v>533.69771484600301</v>
      </c>
      <c r="D38" s="264">
        <f>+'8.คำนวณ'!N27</f>
        <v>57.859516284077358</v>
      </c>
      <c r="E38" s="264">
        <f>+'8.คำนวณ'!O27</f>
        <v>421.23185289957576</v>
      </c>
      <c r="F38" s="264">
        <f>+'8.คำนวณ'!P27</f>
        <v>959.69428790199083</v>
      </c>
      <c r="G38" s="264">
        <f>+'8.คำนวณ'!Q27</f>
        <v>4.4565104257016968</v>
      </c>
      <c r="H38" s="264">
        <f>+'8.คำนวณ'!R27</f>
        <v>23.416828574402388</v>
      </c>
      <c r="I38" s="264">
        <f>+'8.คำนวณ'!S27</f>
        <v>383.74913177221515</v>
      </c>
      <c r="J38" s="14" t="str">
        <f t="shared" si="65"/>
        <v>พระอาจารย์วันฯ,รพช.</v>
      </c>
      <c r="K38" s="50">
        <f>+(C38-C44)*100/C44</f>
        <v>11.531375710434503</v>
      </c>
      <c r="L38" s="50">
        <f t="shared" ref="L38:Q38" si="87">+(D38-D44)*100/D44</f>
        <v>-40.095824600573273</v>
      </c>
      <c r="M38" s="50">
        <f t="shared" si="87"/>
        <v>44.715050497322792</v>
      </c>
      <c r="N38" s="50">
        <f t="shared" si="87"/>
        <v>-5.4440461285843682</v>
      </c>
      <c r="O38" s="50">
        <f t="shared" si="87"/>
        <v>39.057663904837547</v>
      </c>
      <c r="P38" s="50">
        <f t="shared" si="87"/>
        <v>42.569305770062051</v>
      </c>
      <c r="Q38" s="50">
        <f t="shared" si="87"/>
        <v>18.435479856184219</v>
      </c>
      <c r="R38" s="14" t="str">
        <f t="shared" si="67"/>
        <v>พระอาจารย์วันฯ,รพช.</v>
      </c>
      <c r="S38" s="15">
        <f t="shared" si="68"/>
        <v>0.11531375710434504</v>
      </c>
      <c r="T38" s="15">
        <f t="shared" si="69"/>
        <v>-0.40095824600573271</v>
      </c>
      <c r="U38" s="15">
        <f t="shared" si="70"/>
        <v>0.44715050497322795</v>
      </c>
      <c r="V38" s="15">
        <f t="shared" si="71"/>
        <v>-5.4440461285843685E-2</v>
      </c>
      <c r="W38" s="15">
        <f t="shared" si="72"/>
        <v>0.39057663904837547</v>
      </c>
      <c r="X38" s="15">
        <f t="shared" si="73"/>
        <v>0.42569305770062049</v>
      </c>
      <c r="Y38" s="15">
        <f t="shared" si="74"/>
        <v>0.1843547985618422</v>
      </c>
      <c r="Z38" s="14" t="str">
        <f t="shared" si="75"/>
        <v>พระอาจารย์วันฯ,รพช.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253" t="s">
        <v>49</v>
      </c>
      <c r="B39" s="14" t="str">
        <f>+'8.คำนวณ'!G28</f>
        <v>เจริญศิลป์,รพช.</v>
      </c>
      <c r="C39" s="264">
        <f>+'8.คำนวณ'!M28</f>
        <v>436.67397870016384</v>
      </c>
      <c r="D39" s="264">
        <f>+'8.คำนวณ'!N28</f>
        <v>74.132588142484366</v>
      </c>
      <c r="E39" s="264">
        <f>+'8.คำนวณ'!O28</f>
        <v>117.55682903533904</v>
      </c>
      <c r="F39" s="264">
        <f>+'8.คำนวณ'!P28</f>
        <v>1042.5710774710597</v>
      </c>
      <c r="G39" s="264">
        <f>+'8.คำนวณ'!Q28</f>
        <v>3.4971252510247313</v>
      </c>
      <c r="H39" s="264">
        <f>+'8.คำนวณ'!R28</f>
        <v>10.967353030177987</v>
      </c>
      <c r="I39" s="264">
        <f>+'8.คำนวณ'!S28</f>
        <v>301.72810880514595</v>
      </c>
      <c r="J39" s="14" t="str">
        <f t="shared" si="65"/>
        <v>เจริญศิลป์,รพช.</v>
      </c>
      <c r="K39" s="50">
        <f>+(C39-C44)*100/C44</f>
        <v>-8.7445041891713569</v>
      </c>
      <c r="L39" s="50">
        <f t="shared" ref="L39:Q39" si="89">+(D39-D44)*100/D44</f>
        <v>-23.247689436302025</v>
      </c>
      <c r="M39" s="50">
        <f t="shared" si="89"/>
        <v>-59.613114884239174</v>
      </c>
      <c r="N39" s="50">
        <f t="shared" si="89"/>
        <v>2.721568682602459</v>
      </c>
      <c r="O39" s="50">
        <f t="shared" si="89"/>
        <v>9.1217166205882592</v>
      </c>
      <c r="P39" s="50">
        <f t="shared" si="89"/>
        <v>-33.227170251530687</v>
      </c>
      <c r="Q39" s="50">
        <f t="shared" si="89"/>
        <v>-6.8784515878772012</v>
      </c>
      <c r="R39" s="14" t="str">
        <f t="shared" si="67"/>
        <v>เจริญศิลป์,รพช.</v>
      </c>
      <c r="S39" s="15">
        <f t="shared" si="68"/>
        <v>-8.7445041891713565E-2</v>
      </c>
      <c r="T39" s="15">
        <f t="shared" si="69"/>
        <v>-0.23247689436302024</v>
      </c>
      <c r="U39" s="15">
        <f t="shared" si="70"/>
        <v>-0.59613114884239171</v>
      </c>
      <c r="V39" s="15">
        <f t="shared" si="71"/>
        <v>2.7215686826024588E-2</v>
      </c>
      <c r="W39" s="15">
        <f t="shared" si="72"/>
        <v>9.1217166205882591E-2</v>
      </c>
      <c r="X39" s="15">
        <f t="shared" si="73"/>
        <v>-0.33227170251530685</v>
      </c>
      <c r="Y39" s="15">
        <f t="shared" si="74"/>
        <v>-6.8784515878772018E-2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Not 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253" t="s">
        <v>49</v>
      </c>
      <c r="B40" s="14" t="str">
        <f>+'8.คำนวณ'!G29</f>
        <v>โพนนาแก้ว,รพช.</v>
      </c>
      <c r="C40" s="264">
        <f>+'8.คำนวณ'!M29</f>
        <v>494.07032084785135</v>
      </c>
      <c r="D40" s="264">
        <f>+'8.คำนวณ'!N29</f>
        <v>61.441521123693384</v>
      </c>
      <c r="E40" s="264">
        <f>+'8.คำนวณ'!O29</f>
        <v>239.44771953710011</v>
      </c>
      <c r="F40" s="264">
        <f>+'8.คำนวณ'!P29</f>
        <v>940.60235788433022</v>
      </c>
      <c r="G40" s="264">
        <f>+'8.คำนวณ'!Q29</f>
        <v>3.4082155788394375</v>
      </c>
      <c r="H40" s="264">
        <f>+'8.คำนวณ'!R29</f>
        <v>11.141401518792655</v>
      </c>
      <c r="I40" s="264">
        <f>+'8.คำนวณ'!S29</f>
        <v>276.81729094076655</v>
      </c>
      <c r="J40" s="14" t="str">
        <f t="shared" si="65"/>
        <v>โพนนาแก้ว,รพช.</v>
      </c>
      <c r="K40" s="50">
        <f>+(C40-C44)*100/C44</f>
        <v>3.2501002889938069</v>
      </c>
      <c r="L40" s="50">
        <f t="shared" ref="L40:Q40" si="91">+(D40-D44)*100/D44</f>
        <v>-36.387237664926793</v>
      </c>
      <c r="M40" s="50">
        <f t="shared" si="91"/>
        <v>-17.737254232430036</v>
      </c>
      <c r="N40" s="50">
        <f t="shared" si="91"/>
        <v>-7.325119796338214</v>
      </c>
      <c r="O40" s="50">
        <f t="shared" si="91"/>
        <v>6.3474447954112394</v>
      </c>
      <c r="P40" s="50">
        <f t="shared" si="91"/>
        <v>-32.167506167930291</v>
      </c>
      <c r="Q40" s="50">
        <f t="shared" si="91"/>
        <v>-14.566611437914403</v>
      </c>
      <c r="R40" s="14" t="str">
        <f t="shared" si="67"/>
        <v>โพนนาแก้ว,รพช.</v>
      </c>
      <c r="S40" s="15">
        <f t="shared" si="68"/>
        <v>3.2501002889938069E-2</v>
      </c>
      <c r="T40" s="15">
        <f t="shared" si="69"/>
        <v>-0.36387237664926791</v>
      </c>
      <c r="U40" s="15">
        <f t="shared" si="70"/>
        <v>-0.17737254232430036</v>
      </c>
      <c r="V40" s="15">
        <f t="shared" si="71"/>
        <v>-7.3251197963382142E-2</v>
      </c>
      <c r="W40" s="15">
        <f t="shared" si="72"/>
        <v>6.347444795411239E-2</v>
      </c>
      <c r="X40" s="15">
        <f t="shared" si="73"/>
        <v>-0.32167506167930293</v>
      </c>
      <c r="Y40" s="15">
        <f t="shared" si="74"/>
        <v>-0.14566611437914403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253" t="s">
        <v>51</v>
      </c>
      <c r="B41" s="14" t="str">
        <f>+'8.คำนวณ'!G30</f>
        <v>ปลาปาก,รพช.</v>
      </c>
      <c r="C41" s="264">
        <f>+'8.คำนวณ'!M30</f>
        <v>361.06412473073624</v>
      </c>
      <c r="D41" s="264">
        <f>+'8.คำนวณ'!N30</f>
        <v>169.31953154602786</v>
      </c>
      <c r="E41" s="264">
        <f>+'8.คำนวณ'!O30</f>
        <v>164.87201520912549</v>
      </c>
      <c r="F41" s="264">
        <f>+'8.คำนวณ'!P30</f>
        <v>824.94649567168949</v>
      </c>
      <c r="G41" s="264">
        <f>+'8.คำนวณ'!Q30</f>
        <v>2.1643841954288887</v>
      </c>
      <c r="H41" s="264">
        <f>+'8.คำนวณ'!R30</f>
        <v>8.4705885074488751</v>
      </c>
      <c r="I41" s="264">
        <f>+'8.คำนวณ'!S30</f>
        <v>243.49226233422436</v>
      </c>
      <c r="J41" s="14" t="str">
        <f t="shared" si="65"/>
        <v>ปลาปาก,รพช.</v>
      </c>
      <c r="K41" s="50">
        <f>+(C41-C44)*100/C44</f>
        <v>-24.545341996596857</v>
      </c>
      <c r="L41" s="50">
        <f t="shared" ref="L41:Q41" si="93">+(D41-D44)*100/D44</f>
        <v>75.303002300994137</v>
      </c>
      <c r="M41" s="50">
        <f t="shared" si="93"/>
        <v>-43.357887485607108</v>
      </c>
      <c r="N41" s="50">
        <f t="shared" si="93"/>
        <v>-18.720363584070437</v>
      </c>
      <c r="O41" s="50">
        <f t="shared" si="93"/>
        <v>-32.46415215970174</v>
      </c>
      <c r="P41" s="50">
        <f t="shared" si="93"/>
        <v>-48.428288692732508</v>
      </c>
      <c r="Q41" s="50">
        <f t="shared" si="93"/>
        <v>-24.851626901036443</v>
      </c>
      <c r="R41" s="14" t="str">
        <f t="shared" si="67"/>
        <v>ปลาปาก,รพช.</v>
      </c>
      <c r="S41" s="15">
        <f t="shared" si="68"/>
        <v>-0.24545341996596856</v>
      </c>
      <c r="T41" s="15">
        <f t="shared" si="69"/>
        <v>0.75303002300994137</v>
      </c>
      <c r="U41" s="15">
        <f t="shared" si="70"/>
        <v>-0.43357887485607111</v>
      </c>
      <c r="V41" s="15">
        <f t="shared" si="71"/>
        <v>-0.18720363584070437</v>
      </c>
      <c r="W41" s="15">
        <f t="shared" si="72"/>
        <v>-0.32464152159701742</v>
      </c>
      <c r="X41" s="15">
        <f t="shared" si="73"/>
        <v>-0.48428288692732507</v>
      </c>
      <c r="Y41" s="15">
        <f t="shared" si="74"/>
        <v>-0.24851626901036444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OK</v>
      </c>
      <c r="AF41" s="17" t="str">
        <f t="shared" si="94"/>
        <v>Not OK</v>
      </c>
      <c r="AG41" s="17" t="str">
        <f t="shared" si="94"/>
        <v>Not OK</v>
      </c>
    </row>
    <row r="42" spans="1:33" ht="13.5" customHeight="1">
      <c r="A42" s="253" t="s">
        <v>51</v>
      </c>
      <c r="B42" s="14" t="str">
        <f>+'8.คำนวณ'!G31</f>
        <v>ท่าอุเทน,รพช.</v>
      </c>
      <c r="C42" s="264">
        <f>+'8.คำนวณ'!M31</f>
        <v>322.24935406315115</v>
      </c>
      <c r="D42" s="264">
        <f>+'8.คำนวณ'!N31</f>
        <v>45.290940397957549</v>
      </c>
      <c r="E42" s="264">
        <f>+'8.คำนวณ'!O31</f>
        <v>89.831854471955523</v>
      </c>
      <c r="F42" s="264">
        <f>+'8.คำนวณ'!P31</f>
        <v>525.70355059599285</v>
      </c>
      <c r="G42" s="264">
        <f>+'8.คำนวณ'!Q31</f>
        <v>0.40698232424218189</v>
      </c>
      <c r="H42" s="264">
        <f>+'8.คำนวณ'!R31</f>
        <v>12.737413020874991</v>
      </c>
      <c r="I42" s="264">
        <f>+'8.คำนวณ'!S31</f>
        <v>231.0164987520894</v>
      </c>
      <c r="J42" s="14" t="str">
        <f t="shared" si="65"/>
        <v>ท่าอุเทน,รพช.</v>
      </c>
      <c r="K42" s="50">
        <f>+(C42-C44)*100/C44</f>
        <v>-32.656796571008748</v>
      </c>
      <c r="L42" s="50">
        <f t="shared" ref="L42:Q42" si="95">+(D42-D44)*100/D44</f>
        <v>-53.108553063536995</v>
      </c>
      <c r="M42" s="50">
        <f t="shared" si="95"/>
        <v>-69.138085672556016</v>
      </c>
      <c r="N42" s="50">
        <f t="shared" si="95"/>
        <v>-48.203921491642134</v>
      </c>
      <c r="O42" s="50">
        <f t="shared" si="95"/>
        <v>-87.300823771601983</v>
      </c>
      <c r="P42" s="50">
        <f t="shared" si="95"/>
        <v>-22.450466512882997</v>
      </c>
      <c r="Q42" s="50">
        <f t="shared" si="95"/>
        <v>-28.701988827847305</v>
      </c>
      <c r="R42" s="14" t="str">
        <f t="shared" si="67"/>
        <v>ท่าอุเทน,รพช.</v>
      </c>
      <c r="S42" s="15">
        <f t="shared" si="68"/>
        <v>-0.3265679657100875</v>
      </c>
      <c r="T42" s="15">
        <f t="shared" si="69"/>
        <v>-0.5310855306353699</v>
      </c>
      <c r="U42" s="15">
        <f t="shared" si="70"/>
        <v>-0.69138085672556016</v>
      </c>
      <c r="V42" s="15">
        <f t="shared" si="71"/>
        <v>-0.48203921491642132</v>
      </c>
      <c r="W42" s="15">
        <f t="shared" si="72"/>
        <v>-0.87300823771601987</v>
      </c>
      <c r="X42" s="15">
        <f t="shared" si="73"/>
        <v>-0.22450466512882997</v>
      </c>
      <c r="Y42" s="15">
        <f t="shared" si="74"/>
        <v>-0.28701988827847308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Not OK</v>
      </c>
      <c r="AD42" s="17" t="str">
        <f t="shared" si="96"/>
        <v>Not 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253" t="s">
        <v>49</v>
      </c>
      <c r="B43" s="14" t="str">
        <f>+'8.คำนวณ'!G32</f>
        <v>พระอาจารย์แบน  ธนากโร,รพช.</v>
      </c>
      <c r="C43" s="264">
        <f>+'8.คำนวณ'!M32</f>
        <v>481.28547291548495</v>
      </c>
      <c r="D43" s="264">
        <f>+'8.คำนวณ'!N32</f>
        <v>59.417998440158819</v>
      </c>
      <c r="E43" s="264">
        <f>+'8.คำนวณ'!O32</f>
        <v>204.40364693446088</v>
      </c>
      <c r="F43" s="264">
        <f>+'8.คำนวณ'!P32</f>
        <v>685.41014648437488</v>
      </c>
      <c r="G43" s="264">
        <f>+'8.คำนวณ'!Q32</f>
        <v>3.544892533393126</v>
      </c>
      <c r="H43" s="264">
        <f>+'8.คำนวณ'!R32</f>
        <v>15.091226496684712</v>
      </c>
      <c r="I43" s="264">
        <f>+'8.คำนวณ'!S32</f>
        <v>301.04563492626204</v>
      </c>
      <c r="J43" s="14" t="str">
        <f t="shared" si="65"/>
        <v>พระอาจารย์แบน  ธนากโร,รพช.</v>
      </c>
      <c r="K43" s="50">
        <f>+(C43-C44)*100/C44</f>
        <v>0.57834127920120926</v>
      </c>
      <c r="L43" s="50">
        <f t="shared" ref="L43:Q43" si="97">+(D43-D44)*100/D44</f>
        <v>-38.482268276037033</v>
      </c>
      <c r="M43" s="50">
        <f t="shared" si="97"/>
        <v>-29.776715876684744</v>
      </c>
      <c r="N43" s="50">
        <f t="shared" si="97"/>
        <v>-32.468483963097746</v>
      </c>
      <c r="O43" s="50">
        <f t="shared" si="97"/>
        <v>10.612211663284324</v>
      </c>
      <c r="P43" s="50">
        <f t="shared" si="97"/>
        <v>-8.1196807665483064</v>
      </c>
      <c r="Q43" s="50">
        <f t="shared" si="97"/>
        <v>-7.0890816965673382</v>
      </c>
      <c r="R43" s="14" t="str">
        <f t="shared" si="67"/>
        <v>พระอาจารย์แบน  ธนากโร,รพช.</v>
      </c>
      <c r="S43" s="15">
        <f t="shared" si="68"/>
        <v>5.783412792012093E-3</v>
      </c>
      <c r="T43" s="15">
        <f t="shared" si="69"/>
        <v>-0.38482268276037035</v>
      </c>
      <c r="U43" s="15">
        <f t="shared" si="70"/>
        <v>-0.29776715876684745</v>
      </c>
      <c r="V43" s="15">
        <f t="shared" si="71"/>
        <v>-0.32468483963097744</v>
      </c>
      <c r="W43" s="15">
        <f t="shared" si="72"/>
        <v>0.10612211663284324</v>
      </c>
      <c r="X43" s="15">
        <f t="shared" si="73"/>
        <v>-8.1196807665483067E-2</v>
      </c>
      <c r="Y43" s="15">
        <f t="shared" si="74"/>
        <v>-7.0890816965673384E-2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143</v>
      </c>
      <c r="C44" s="19">
        <f>AVERAGE(C31:C43)</f>
        <v>478.5180057597658</v>
      </c>
      <c r="D44" s="19">
        <f t="shared" ref="D44:I44" si="99">AVERAGE(D31:D43)</f>
        <v>96.586783639510813</v>
      </c>
      <c r="E44" s="19">
        <f t="shared" si="99"/>
        <v>291.07674112124812</v>
      </c>
      <c r="F44" s="19">
        <f t="shared" si="99"/>
        <v>1014.9485554416341</v>
      </c>
      <c r="G44" s="19">
        <f t="shared" si="99"/>
        <v>3.2047931056510892</v>
      </c>
      <c r="H44" s="19">
        <f t="shared" si="99"/>
        <v>16.424873816927612</v>
      </c>
      <c r="I44" s="19">
        <f t="shared" si="99"/>
        <v>324.01534762910603</v>
      </c>
    </row>
    <row r="45" spans="1:33" ht="13.2" customHeight="1">
      <c r="B45" s="20" t="s">
        <v>267</v>
      </c>
      <c r="C45" s="21">
        <f>STDEV(C31:C43)</f>
        <v>80.009629035780335</v>
      </c>
      <c r="D45" s="21">
        <f t="shared" ref="D45:I45" si="100">STDEV(D31:D43)</f>
        <v>42.444392004348607</v>
      </c>
      <c r="E45" s="21">
        <f t="shared" si="100"/>
        <v>154.47084986439378</v>
      </c>
      <c r="F45" s="21">
        <f t="shared" si="100"/>
        <v>358.52635428630356</v>
      </c>
      <c r="G45" s="21">
        <f t="shared" si="100"/>
        <v>1.290608751042793</v>
      </c>
      <c r="H45" s="21">
        <f t="shared" si="100"/>
        <v>7.1133034122148633</v>
      </c>
      <c r="I45" s="21">
        <f t="shared" si="100"/>
        <v>60.770393822967051</v>
      </c>
    </row>
    <row r="46" spans="1:33" ht="13.2" customHeight="1">
      <c r="B46" s="20" t="s">
        <v>144</v>
      </c>
      <c r="C46" s="21">
        <f>+C44-C45</f>
        <v>398.50837672398546</v>
      </c>
      <c r="D46" s="21">
        <f t="shared" ref="D46:I46" si="101">+D44-D45</f>
        <v>54.142391635162205</v>
      </c>
      <c r="E46" s="21">
        <f t="shared" si="101"/>
        <v>136.60589125685433</v>
      </c>
      <c r="F46" s="21">
        <f t="shared" si="101"/>
        <v>656.42220115533053</v>
      </c>
      <c r="G46" s="21">
        <f t="shared" si="101"/>
        <v>1.9141843546082962</v>
      </c>
      <c r="H46" s="21">
        <f t="shared" si="101"/>
        <v>9.3115704047127483</v>
      </c>
      <c r="I46" s="21">
        <f t="shared" si="101"/>
        <v>263.24495380613899</v>
      </c>
    </row>
    <row r="47" spans="1:33" ht="13.5" customHeight="1">
      <c r="B47" s="430" t="s">
        <v>147</v>
      </c>
      <c r="C47" s="439" t="s">
        <v>134</v>
      </c>
      <c r="D47" s="440"/>
      <c r="E47" s="440"/>
      <c r="F47" s="440"/>
      <c r="G47" s="440"/>
      <c r="H47" s="440"/>
      <c r="I47" s="441"/>
      <c r="J47" s="430" t="s">
        <v>147</v>
      </c>
      <c r="K47" s="436" t="s">
        <v>4</v>
      </c>
      <c r="L47" s="437"/>
      <c r="M47" s="437"/>
      <c r="N47" s="437"/>
      <c r="O47" s="437"/>
      <c r="P47" s="437"/>
      <c r="Q47" s="438"/>
      <c r="R47" s="430" t="s">
        <v>147</v>
      </c>
      <c r="S47" s="431" t="s">
        <v>4</v>
      </c>
      <c r="T47" s="432"/>
      <c r="U47" s="432"/>
      <c r="V47" s="432"/>
      <c r="W47" s="432"/>
      <c r="X47" s="432"/>
      <c r="Y47" s="433"/>
      <c r="Z47" s="430" t="s">
        <v>147</v>
      </c>
      <c r="AA47" s="439" t="s">
        <v>135</v>
      </c>
      <c r="AB47" s="440"/>
      <c r="AC47" s="440"/>
      <c r="AD47" s="440"/>
      <c r="AE47" s="440"/>
      <c r="AF47" s="440"/>
      <c r="AG47" s="441"/>
    </row>
    <row r="48" spans="1:33" ht="13.5" customHeight="1">
      <c r="B48" s="430"/>
      <c r="C48" s="12" t="s">
        <v>136</v>
      </c>
      <c r="D48" s="13" t="s">
        <v>252</v>
      </c>
      <c r="E48" s="12" t="s">
        <v>138</v>
      </c>
      <c r="F48" s="12" t="s">
        <v>139</v>
      </c>
      <c r="G48" s="12" t="s">
        <v>140</v>
      </c>
      <c r="H48" s="12" t="s">
        <v>141</v>
      </c>
      <c r="I48" s="12" t="s">
        <v>142</v>
      </c>
      <c r="J48" s="430"/>
      <c r="K48" s="45" t="s">
        <v>136</v>
      </c>
      <c r="L48" s="46" t="s">
        <v>252</v>
      </c>
      <c r="M48" s="45" t="s">
        <v>138</v>
      </c>
      <c r="N48" s="45" t="s">
        <v>139</v>
      </c>
      <c r="O48" s="45" t="s">
        <v>140</v>
      </c>
      <c r="P48" s="45" t="s">
        <v>141</v>
      </c>
      <c r="Q48" s="45" t="s">
        <v>142</v>
      </c>
      <c r="R48" s="430"/>
      <c r="S48" s="57" t="s">
        <v>136</v>
      </c>
      <c r="T48" s="58" t="s">
        <v>252</v>
      </c>
      <c r="U48" s="57" t="s">
        <v>138</v>
      </c>
      <c r="V48" s="57" t="s">
        <v>139</v>
      </c>
      <c r="W48" s="57" t="s">
        <v>140</v>
      </c>
      <c r="X48" s="57" t="s">
        <v>141</v>
      </c>
      <c r="Y48" s="57" t="s">
        <v>142</v>
      </c>
      <c r="Z48" s="430"/>
      <c r="AA48" s="12" t="s">
        <v>136</v>
      </c>
      <c r="AB48" s="13" t="s">
        <v>252</v>
      </c>
      <c r="AC48" s="12" t="s">
        <v>138</v>
      </c>
      <c r="AD48" s="12" t="s">
        <v>139</v>
      </c>
      <c r="AE48" s="12" t="s">
        <v>140</v>
      </c>
      <c r="AF48" s="12" t="s">
        <v>141</v>
      </c>
      <c r="AG48" s="12" t="s">
        <v>142</v>
      </c>
    </row>
    <row r="49" spans="1:33" ht="13.5" customHeight="1">
      <c r="A49" s="253" t="s">
        <v>53</v>
      </c>
      <c r="B49" s="14" t="str">
        <f>+'8.คำนวณ'!G33</f>
        <v>ท่าลี่,รพช.</v>
      </c>
      <c r="C49" s="264">
        <f>+'8.คำนวณ'!M33</f>
        <v>357.78526524420084</v>
      </c>
      <c r="D49" s="264">
        <f>+'8.คำนวณ'!N33</f>
        <v>191.96194724478809</v>
      </c>
      <c r="E49" s="264">
        <f>+'8.คำนวณ'!O33</f>
        <v>204.68033112582782</v>
      </c>
      <c r="F49" s="264">
        <f>+'8.คำนวณ'!P33</f>
        <v>763.66718800648289</v>
      </c>
      <c r="G49" s="264">
        <f>+'8.คำนวณ'!Q33</f>
        <v>1.6406729030736578</v>
      </c>
      <c r="H49" s="264">
        <f>+'8.คำนวณ'!R33</f>
        <v>93.847850011791522</v>
      </c>
      <c r="I49" s="264">
        <f>+'8.คำนวณ'!S33</f>
        <v>447.11069785651364</v>
      </c>
      <c r="J49" s="14" t="str">
        <f>+B49</f>
        <v>ท่าลี่,รพช.</v>
      </c>
      <c r="K49" s="50">
        <f>+(C49-C61)*100/C61</f>
        <v>-31.864171017187111</v>
      </c>
      <c r="L49" s="50">
        <f t="shared" ref="L49:Q49" si="102">+(D49-D61)*100/D61</f>
        <v>38.248828189699836</v>
      </c>
      <c r="M49" s="50">
        <f t="shared" si="102"/>
        <v>-35.679473369352067</v>
      </c>
      <c r="N49" s="50">
        <f t="shared" si="102"/>
        <v>-17.872290710677987</v>
      </c>
      <c r="O49" s="50">
        <f t="shared" si="102"/>
        <v>-59.4639819883024</v>
      </c>
      <c r="P49" s="50">
        <f t="shared" si="102"/>
        <v>215.05637000641698</v>
      </c>
      <c r="Q49" s="50">
        <f t="shared" si="102"/>
        <v>28.176212961180134</v>
      </c>
      <c r="R49" s="14" t="str">
        <f>+J49</f>
        <v>ท่าลี่,รพช.</v>
      </c>
      <c r="S49" s="15">
        <f>+K49/100</f>
        <v>-0.3186417101718711</v>
      </c>
      <c r="T49" s="15">
        <f t="shared" ref="T49:Y49" si="103">+L49/100</f>
        <v>0.38248828189699835</v>
      </c>
      <c r="U49" s="15">
        <f t="shared" si="103"/>
        <v>-0.35679473369352066</v>
      </c>
      <c r="V49" s="15">
        <f t="shared" si="103"/>
        <v>-0.17872290710677988</v>
      </c>
      <c r="W49" s="15">
        <f t="shared" si="103"/>
        <v>-0.59463981988302406</v>
      </c>
      <c r="X49" s="15">
        <f t="shared" si="103"/>
        <v>2.1505637000641697</v>
      </c>
      <c r="Y49" s="15">
        <f t="shared" si="103"/>
        <v>0.28176212961180136</v>
      </c>
      <c r="Z49" s="14" t="str">
        <f>+R49</f>
        <v>ท่าลี่,รพช.</v>
      </c>
      <c r="AA49" s="16" t="str">
        <f>+IF(AND(C49&gt;C63),"OK","Not OK")</f>
        <v>Not 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253" t="s">
        <v>53</v>
      </c>
      <c r="B50" s="14" t="str">
        <f>+'8.คำนวณ'!G34</f>
        <v>ภูกระดึง,รพช.</v>
      </c>
      <c r="C50" s="264">
        <f>+'8.คำนวณ'!M34</f>
        <v>432.23266743119257</v>
      </c>
      <c r="D50" s="264">
        <f>+'8.คำนวณ'!N34</f>
        <v>37.567413226299692</v>
      </c>
      <c r="E50" s="264">
        <f>+'8.คำนวณ'!O34</f>
        <v>354.41448801742928</v>
      </c>
      <c r="F50" s="264">
        <f>+'8.คำนวณ'!P34</f>
        <v>559.60022399999991</v>
      </c>
      <c r="G50" s="264">
        <f>+'8.คำนวณ'!Q34</f>
        <v>2.2317549131350809</v>
      </c>
      <c r="H50" s="264">
        <f>+'8.คำนวณ'!R34</f>
        <v>13.240899043277036</v>
      </c>
      <c r="I50" s="264">
        <f>+'8.คำนวณ'!S34</f>
        <v>372.2979185779817</v>
      </c>
      <c r="J50" s="14" t="str">
        <f t="shared" ref="J50:J60" si="105">+B50</f>
        <v>ภูกระดึง,รพช.</v>
      </c>
      <c r="K50" s="50">
        <f>+(C50-C61)*100/C61</f>
        <v>-17.686573568713719</v>
      </c>
      <c r="L50" s="50">
        <f t="shared" ref="L50:Q50" si="106">+(D50-D61)*100/D61</f>
        <v>-72.944372928082103</v>
      </c>
      <c r="M50" s="50">
        <f t="shared" si="106"/>
        <v>11.374289798263657</v>
      </c>
      <c r="N50" s="50">
        <f t="shared" si="106"/>
        <v>-39.818437616935661</v>
      </c>
      <c r="O50" s="50">
        <f t="shared" si="106"/>
        <v>-44.860150254778262</v>
      </c>
      <c r="P50" s="50">
        <f t="shared" si="106"/>
        <v>-55.54901270863256</v>
      </c>
      <c r="Q50" s="50">
        <f t="shared" si="106"/>
        <v>6.7291333565220599</v>
      </c>
      <c r="R50" s="14" t="str">
        <f t="shared" ref="R50:R60" si="107">+J50</f>
        <v>ภูกระดึง,รพช.</v>
      </c>
      <c r="S50" s="15">
        <f t="shared" ref="S50:S60" si="108">+K50/100</f>
        <v>-0.17686573568713718</v>
      </c>
      <c r="T50" s="15">
        <f t="shared" ref="T50:T60" si="109">+L50/100</f>
        <v>-0.72944372928082102</v>
      </c>
      <c r="U50" s="15">
        <f t="shared" ref="U50:U60" si="110">+M50/100</f>
        <v>0.11374289798263656</v>
      </c>
      <c r="V50" s="15">
        <f t="shared" ref="V50:V60" si="111">+N50/100</f>
        <v>-0.39818437616935659</v>
      </c>
      <c r="W50" s="15">
        <f t="shared" ref="W50:W60" si="112">+O50/100</f>
        <v>-0.44860150254778264</v>
      </c>
      <c r="X50" s="15">
        <f t="shared" ref="X50:X60" si="113">+P50/100</f>
        <v>-0.55549012708632561</v>
      </c>
      <c r="Y50" s="15">
        <f t="shared" ref="Y50:Y60" si="114">+Q50/100</f>
        <v>6.7291333565220601E-2</v>
      </c>
      <c r="Z50" s="14" t="str">
        <f t="shared" ref="Z50:Z60" si="115">+R50</f>
        <v>ภูกระดึง,รพช.</v>
      </c>
      <c r="AA50" s="16" t="str">
        <f>+IF(AND(C50&gt;C63),"OK","Not OK")</f>
        <v>Not 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Not 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253" t="s">
        <v>53</v>
      </c>
      <c r="B51" s="14" t="str">
        <f>+'8.คำนวณ'!G35</f>
        <v>ภูหลวง,รพช.</v>
      </c>
      <c r="C51" s="264">
        <f>+'8.คำนวณ'!M35</f>
        <v>667.85210190765542</v>
      </c>
      <c r="D51" s="264">
        <f>+'8.คำนวณ'!N35</f>
        <v>277.74681426507942</v>
      </c>
      <c r="E51" s="264">
        <f>+'8.คำนวณ'!O35</f>
        <v>392.40738562091497</v>
      </c>
      <c r="F51" s="264">
        <f>+'8.คำนวณ'!P35</f>
        <v>859.50684637681161</v>
      </c>
      <c r="G51" s="264">
        <f>+'8.คำนวณ'!Q35</f>
        <v>2.9465228873239435</v>
      </c>
      <c r="H51" s="264">
        <f>+'8.คำนวณ'!R35</f>
        <v>30.048041373239435</v>
      </c>
      <c r="I51" s="264">
        <f>+'8.คำนวณ'!S35</f>
        <v>417.68055785226875</v>
      </c>
      <c r="J51" s="14" t="str">
        <f t="shared" si="105"/>
        <v>ภูหลวง,รพช.</v>
      </c>
      <c r="K51" s="50">
        <f>+(C51-C61)*100/C61</f>
        <v>27.184266714655305</v>
      </c>
      <c r="L51" s="50">
        <f t="shared" ref="L51:Q51" si="117">+(D51-D61)*100/D61</f>
        <v>100.03012136881715</v>
      </c>
      <c r="M51" s="50">
        <f t="shared" si="117"/>
        <v>23.313508230435311</v>
      </c>
      <c r="N51" s="50">
        <f t="shared" si="117"/>
        <v>-7.565324895407846</v>
      </c>
      <c r="O51" s="50">
        <f t="shared" si="117"/>
        <v>-27.200415994753392</v>
      </c>
      <c r="P51" s="50">
        <f t="shared" si="117"/>
        <v>0.8742005242100801</v>
      </c>
      <c r="Q51" s="50">
        <f t="shared" si="117"/>
        <v>19.739277967797303</v>
      </c>
      <c r="R51" s="14" t="str">
        <f t="shared" si="107"/>
        <v>ภูหลวง,รพช.</v>
      </c>
      <c r="S51" s="15">
        <f t="shared" si="108"/>
        <v>0.27184266714655303</v>
      </c>
      <c r="T51" s="15">
        <f t="shared" si="109"/>
        <v>1.0003012136881715</v>
      </c>
      <c r="U51" s="15">
        <f t="shared" si="110"/>
        <v>0.23313508230435309</v>
      </c>
      <c r="V51" s="15">
        <f t="shared" si="111"/>
        <v>-7.5653248954078461E-2</v>
      </c>
      <c r="W51" s="15">
        <f t="shared" si="112"/>
        <v>-0.27200415994753391</v>
      </c>
      <c r="X51" s="15">
        <f t="shared" si="113"/>
        <v>8.7420052421008018E-3</v>
      </c>
      <c r="Y51" s="15">
        <f t="shared" si="114"/>
        <v>0.19739277967797303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253" t="s">
        <v>47</v>
      </c>
      <c r="B52" s="14" t="str">
        <f>+'8.คำนวณ'!G36</f>
        <v>สังคม,รพช.</v>
      </c>
      <c r="C52" s="264">
        <f>+'8.คำนวณ'!M36</f>
        <v>557.00566226628052</v>
      </c>
      <c r="D52" s="264">
        <f>+'8.คำนวณ'!N36</f>
        <v>435.97471610148693</v>
      </c>
      <c r="E52" s="264">
        <f>+'8.คำนวณ'!O36</f>
        <v>529.27921440261866</v>
      </c>
      <c r="F52" s="264">
        <f>+'8.คำนวณ'!P36</f>
        <v>1401.9206457925636</v>
      </c>
      <c r="G52" s="264">
        <f>+'8.คำนวณ'!Q36</f>
        <v>8.6079954110223706</v>
      </c>
      <c r="H52" s="264">
        <f>+'8.คำนวณ'!R36</f>
        <v>26.184949035873451</v>
      </c>
      <c r="I52" s="264">
        <f>+'8.คำนวณ'!S36</f>
        <v>460.10551111547335</v>
      </c>
      <c r="J52" s="14" t="str">
        <f t="shared" si="105"/>
        <v>สังคม,รพช.</v>
      </c>
      <c r="K52" s="50">
        <f>+(C52-C61)*100/C61</f>
        <v>6.0749176485234457</v>
      </c>
      <c r="L52" s="50">
        <f t="shared" ref="L52:Q52" si="119">+(D52-D61)*100/D61</f>
        <v>213.98407073099787</v>
      </c>
      <c r="M52" s="50">
        <f t="shared" si="119"/>
        <v>66.325301594825447</v>
      </c>
      <c r="N52" s="50">
        <f t="shared" si="119"/>
        <v>50.767943225253291</v>
      </c>
      <c r="O52" s="50">
        <f t="shared" si="119"/>
        <v>112.67728404127104</v>
      </c>
      <c r="P52" s="50">
        <f t="shared" si="119"/>
        <v>-12.094576583173946</v>
      </c>
      <c r="Q52" s="50">
        <f t="shared" si="119"/>
        <v>31.901522956347637</v>
      </c>
      <c r="R52" s="14" t="str">
        <f t="shared" si="107"/>
        <v>สังคม,รพช.</v>
      </c>
      <c r="S52" s="15">
        <f t="shared" si="108"/>
        <v>6.0749176485234459E-2</v>
      </c>
      <c r="T52" s="15">
        <f t="shared" si="109"/>
        <v>2.1398407073099786</v>
      </c>
      <c r="U52" s="15">
        <f t="shared" si="110"/>
        <v>0.66325301594825448</v>
      </c>
      <c r="V52" s="15">
        <f t="shared" si="111"/>
        <v>0.50767943225253287</v>
      </c>
      <c r="W52" s="15">
        <f t="shared" si="112"/>
        <v>1.1267728404127104</v>
      </c>
      <c r="X52" s="15">
        <f t="shared" si="113"/>
        <v>-0.12094576583173947</v>
      </c>
      <c r="Y52" s="15">
        <f t="shared" si="114"/>
        <v>0.31901522956347639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253" t="s">
        <v>55</v>
      </c>
      <c r="B53" s="14" t="str">
        <f>+'8.คำนวณ'!G37</f>
        <v>ศรีวิไล,รพช.</v>
      </c>
      <c r="C53" s="264">
        <f>+'8.คำนวณ'!M37</f>
        <v>494.00409153685558</v>
      </c>
      <c r="D53" s="264">
        <f>+'8.คำนวณ'!N37</f>
        <v>115.52021101654087</v>
      </c>
      <c r="E53" s="264">
        <f>+'8.คำนวณ'!O37</f>
        <v>366.15704355885072</v>
      </c>
      <c r="F53" s="264">
        <f>+'8.คำนวณ'!P37</f>
        <v>857.71481735985526</v>
      </c>
      <c r="G53" s="264">
        <f>+'8.คำนวณ'!Q37</f>
        <v>3.291466840716252</v>
      </c>
      <c r="H53" s="264">
        <f>+'8.คำนวณ'!R37</f>
        <v>20.130437867135843</v>
      </c>
      <c r="I53" s="264">
        <f>+'8.คำนวณ'!S37</f>
        <v>320.68347518869439</v>
      </c>
      <c r="J53" s="14" t="str">
        <f t="shared" si="105"/>
        <v>ศรีวิไล,รพช.</v>
      </c>
      <c r="K53" s="50">
        <f>+(C53-C61)*100/C61</f>
        <v>-5.9229611515964971</v>
      </c>
      <c r="L53" s="50">
        <f t="shared" ref="L53:Q53" si="121">+(D53-D61)*100/D61</f>
        <v>-16.803647626588447</v>
      </c>
      <c r="M53" s="50">
        <f t="shared" si="121"/>
        <v>15.064372534887458</v>
      </c>
      <c r="N53" s="50">
        <f t="shared" si="121"/>
        <v>-7.7580465946690316</v>
      </c>
      <c r="O53" s="50">
        <f t="shared" si="121"/>
        <v>-18.677904114693991</v>
      </c>
      <c r="P53" s="50">
        <f t="shared" si="121"/>
        <v>-32.420160075455449</v>
      </c>
      <c r="Q53" s="50">
        <f t="shared" si="121"/>
        <v>-8.0675242037968982</v>
      </c>
      <c r="R53" s="14" t="str">
        <f t="shared" si="107"/>
        <v>ศรีวิไล,รพช.</v>
      </c>
      <c r="S53" s="15">
        <f t="shared" si="108"/>
        <v>-5.9229611515964974E-2</v>
      </c>
      <c r="T53" s="15">
        <f t="shared" si="109"/>
        <v>-0.16803647626588447</v>
      </c>
      <c r="U53" s="15">
        <f t="shared" si="110"/>
        <v>0.15064372534887457</v>
      </c>
      <c r="V53" s="15">
        <f t="shared" si="111"/>
        <v>-7.7580465946690311E-2</v>
      </c>
      <c r="W53" s="15">
        <f t="shared" si="112"/>
        <v>-0.18677904114693991</v>
      </c>
      <c r="X53" s="15">
        <f t="shared" si="113"/>
        <v>-0.32420160075455451</v>
      </c>
      <c r="Y53" s="15">
        <f t="shared" si="114"/>
        <v>-8.0675242037968983E-2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253" t="s">
        <v>49</v>
      </c>
      <c r="B54" s="14" t="str">
        <f>+'8.คำนวณ'!G38</f>
        <v>กุสุมาลย์,รพช.</v>
      </c>
      <c r="C54" s="264">
        <f>+'8.คำนวณ'!M38</f>
        <v>514.08067573334858</v>
      </c>
      <c r="D54" s="264">
        <f>+'8.คำนวณ'!N38</f>
        <v>66.795919139613616</v>
      </c>
      <c r="E54" s="264">
        <f>+'8.คำนวณ'!O38</f>
        <v>258.14300675675673</v>
      </c>
      <c r="F54" s="264">
        <f>+'8.คำนวณ'!P38</f>
        <v>1250.4830325112107</v>
      </c>
      <c r="G54" s="264">
        <f>+'8.คำนวณ'!Q38</f>
        <v>2.6356512457368981</v>
      </c>
      <c r="H54" s="264">
        <f>+'8.คำนวณ'!R38</f>
        <v>9.209783655723621</v>
      </c>
      <c r="I54" s="264">
        <f>+'8.คำนวณ'!S38</f>
        <v>290.48403363018178</v>
      </c>
      <c r="J54" s="14" t="str">
        <f t="shared" si="105"/>
        <v>กุสุมาลย์,รพช.</v>
      </c>
      <c r="K54" s="50">
        <f>+(C54-C61)*100/C61</f>
        <v>-2.0996211757659431</v>
      </c>
      <c r="L54" s="50">
        <f t="shared" ref="L54:Q54" si="123">+(D54-D61)*100/D61</f>
        <v>-51.894332801647238</v>
      </c>
      <c r="M54" s="50">
        <f t="shared" si="123"/>
        <v>-18.878897404136946</v>
      </c>
      <c r="N54" s="50">
        <f t="shared" si="123"/>
        <v>34.481759303293117</v>
      </c>
      <c r="O54" s="50">
        <f t="shared" si="123"/>
        <v>-34.881105082194679</v>
      </c>
      <c r="P54" s="50">
        <f t="shared" si="123"/>
        <v>-69.081859555097537</v>
      </c>
      <c r="Q54" s="50">
        <f t="shared" si="123"/>
        <v>-16.725000016989931</v>
      </c>
      <c r="R54" s="14" t="str">
        <f t="shared" si="107"/>
        <v>กุสุมาลย์,รพช.</v>
      </c>
      <c r="S54" s="15">
        <f t="shared" si="108"/>
        <v>-2.0996211757659432E-2</v>
      </c>
      <c r="T54" s="15">
        <f t="shared" si="109"/>
        <v>-0.51894332801647236</v>
      </c>
      <c r="U54" s="15">
        <f t="shared" si="110"/>
        <v>-0.18878897404136946</v>
      </c>
      <c r="V54" s="15">
        <f t="shared" si="111"/>
        <v>0.34481759303293119</v>
      </c>
      <c r="W54" s="15">
        <f t="shared" si="112"/>
        <v>-0.3488110508219468</v>
      </c>
      <c r="X54" s="15">
        <f t="shared" si="113"/>
        <v>-0.69081859555097536</v>
      </c>
      <c r="Y54" s="15">
        <f t="shared" si="114"/>
        <v>-0.1672500001698993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253" t="s">
        <v>49</v>
      </c>
      <c r="B55" s="14" t="str">
        <f>+'8.คำนวณ'!G39</f>
        <v>วาริชภูมิ,รพช.</v>
      </c>
      <c r="C55" s="264">
        <f>+'8.คำนวณ'!M39</f>
        <v>527.70798285822775</v>
      </c>
      <c r="D55" s="264">
        <f>+'8.คำนวณ'!N39</f>
        <v>78.915006373918459</v>
      </c>
      <c r="E55" s="264">
        <f>+'8.คำนวณ'!O39</f>
        <v>138.5090568561873</v>
      </c>
      <c r="F55" s="264">
        <f>+'8.คำนวณ'!P39</f>
        <v>564.67069468267584</v>
      </c>
      <c r="G55" s="264">
        <f>+'8.คำนวณ'!Q39</f>
        <v>7.5602380458099789</v>
      </c>
      <c r="H55" s="264">
        <f>+'8.คำนวณ'!R39</f>
        <v>22.038636311212603</v>
      </c>
      <c r="I55" s="264">
        <f>+'8.คำนวณ'!S39</f>
        <v>286.55338278770785</v>
      </c>
      <c r="J55" s="14" t="str">
        <f t="shared" si="105"/>
        <v>วาริชภูมิ,รพช.</v>
      </c>
      <c r="K55" s="50">
        <f>+(C55-C61)*100/C61</f>
        <v>0.49553283965527795</v>
      </c>
      <c r="L55" s="50">
        <f t="shared" ref="L55:Q55" si="125">+(D55-D61)*100/D61</f>
        <v>-43.166302934692006</v>
      </c>
      <c r="M55" s="50">
        <f t="shared" si="125"/>
        <v>-56.473709852328184</v>
      </c>
      <c r="N55" s="50">
        <f t="shared" si="125"/>
        <v>-39.273139679919538</v>
      </c>
      <c r="O55" s="50">
        <f t="shared" si="125"/>
        <v>86.790398636769694</v>
      </c>
      <c r="P55" s="50">
        <f t="shared" si="125"/>
        <v>-26.014152106522964</v>
      </c>
      <c r="Q55" s="50">
        <f t="shared" si="125"/>
        <v>-17.851825972790849</v>
      </c>
      <c r="R55" s="14" t="str">
        <f t="shared" si="107"/>
        <v>วาริชภูมิ,รพช.</v>
      </c>
      <c r="S55" s="15">
        <f t="shared" si="108"/>
        <v>4.9553283965527795E-3</v>
      </c>
      <c r="T55" s="15">
        <f t="shared" si="109"/>
        <v>-0.43166302934692008</v>
      </c>
      <c r="U55" s="15">
        <f t="shared" si="110"/>
        <v>-0.5647370985232818</v>
      </c>
      <c r="V55" s="15">
        <f t="shared" si="111"/>
        <v>-0.39273139679919539</v>
      </c>
      <c r="W55" s="15">
        <f t="shared" si="112"/>
        <v>0.86790398636769694</v>
      </c>
      <c r="X55" s="15">
        <f t="shared" si="113"/>
        <v>-0.26014152106522964</v>
      </c>
      <c r="Y55" s="15">
        <f t="shared" si="114"/>
        <v>-0.1785182597279085</v>
      </c>
      <c r="Z55" s="14" t="str">
        <f t="shared" si="115"/>
        <v>วาริชภูมิ,รพช.</v>
      </c>
      <c r="AA55" s="16" t="str">
        <f>+IF(AND(C55&gt;C63),"OK","Not OK")</f>
        <v>OK</v>
      </c>
      <c r="AB55" s="16" t="str">
        <f t="shared" ref="AB55:AG55" si="126">+IF(AND(D55&gt;D63),"OK","Not OK")</f>
        <v>OK</v>
      </c>
      <c r="AC55" s="16" t="str">
        <f t="shared" si="126"/>
        <v>Not OK</v>
      </c>
      <c r="AD55" s="16" t="str">
        <f t="shared" si="126"/>
        <v>Not 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OK</v>
      </c>
    </row>
    <row r="56" spans="1:33" ht="13.5" customHeight="1">
      <c r="A56" s="253" t="s">
        <v>49</v>
      </c>
      <c r="B56" s="14" t="str">
        <f>+'8.คำนวณ'!G40</f>
        <v>คำตากล้า,รพช.</v>
      </c>
      <c r="C56" s="264">
        <f>+'8.คำนวณ'!M40</f>
        <v>598.91277987505407</v>
      </c>
      <c r="D56" s="264">
        <f>+'8.คำนวณ'!N40</f>
        <v>73.30409514582567</v>
      </c>
      <c r="E56" s="264">
        <f>+'8.คำนวณ'!O40</f>
        <v>463.6961722488038</v>
      </c>
      <c r="F56" s="264">
        <f>+'8.คำนวณ'!P40</f>
        <v>1303.3155994550409</v>
      </c>
      <c r="G56" s="264">
        <f>+'8.คำนวณ'!Q40</f>
        <v>12.566566083283041</v>
      </c>
      <c r="H56" s="264">
        <f>+'8.คำนวณ'!R40</f>
        <v>17.379480989740493</v>
      </c>
      <c r="I56" s="264">
        <f>+'8.คำนวณ'!S40</f>
        <v>317.10496141382424</v>
      </c>
      <c r="J56" s="14" t="str">
        <f t="shared" si="105"/>
        <v>คำตากล้า,รพช.</v>
      </c>
      <c r="K56" s="50">
        <f>+(C56-C61)*100/C61</f>
        <v>14.055615782095625</v>
      </c>
      <c r="L56" s="50">
        <f t="shared" ref="L56:Q56" si="127">+(D56-D61)*100/D61</f>
        <v>-47.20721788421109</v>
      </c>
      <c r="M56" s="50">
        <f t="shared" si="127"/>
        <v>45.715916285691272</v>
      </c>
      <c r="N56" s="50">
        <f t="shared" si="127"/>
        <v>40.163576942071508</v>
      </c>
      <c r="O56" s="50">
        <f t="shared" si="127"/>
        <v>210.48147875352586</v>
      </c>
      <c r="P56" s="50">
        <f t="shared" si="127"/>
        <v>-41.655390160401126</v>
      </c>
      <c r="Q56" s="50">
        <f t="shared" si="127"/>
        <v>-9.0934006721776033</v>
      </c>
      <c r="R56" s="14" t="str">
        <f t="shared" si="107"/>
        <v>คำตากล้า,รพช.</v>
      </c>
      <c r="S56" s="15">
        <f t="shared" si="108"/>
        <v>0.14055615782095626</v>
      </c>
      <c r="T56" s="15">
        <f t="shared" si="109"/>
        <v>-0.47207217884211089</v>
      </c>
      <c r="U56" s="15">
        <f t="shared" si="110"/>
        <v>0.45715916285691272</v>
      </c>
      <c r="V56" s="15">
        <f t="shared" si="111"/>
        <v>0.40163576942071511</v>
      </c>
      <c r="W56" s="15">
        <f t="shared" si="112"/>
        <v>2.1048147875352585</v>
      </c>
      <c r="X56" s="15">
        <f t="shared" si="113"/>
        <v>-0.41655390160401123</v>
      </c>
      <c r="Y56" s="15">
        <f t="shared" si="114"/>
        <v>-9.0934006721776039E-2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253" t="s">
        <v>51</v>
      </c>
      <c r="B57" s="14" t="str">
        <f>+'8.คำนวณ'!G41</f>
        <v>บ้านแพง,รพช.</v>
      </c>
      <c r="C57" s="264">
        <f>+'8.คำนวณ'!M41</f>
        <v>543.58610517604575</v>
      </c>
      <c r="D57" s="264">
        <f>+'8.คำนวณ'!N41</f>
        <v>157.28040550707192</v>
      </c>
      <c r="E57" s="264">
        <f>+'8.คำนวณ'!O41</f>
        <v>183.67584807492193</v>
      </c>
      <c r="F57" s="264">
        <f>+'8.คำนวณ'!P41</f>
        <v>1175.4979421352893</v>
      </c>
      <c r="G57" s="264">
        <f>+'8.คำนวณ'!Q41</f>
        <v>1.0947288006111535</v>
      </c>
      <c r="H57" s="264">
        <f>+'8.คำนวณ'!R41</f>
        <v>63.460590560334808</v>
      </c>
      <c r="I57" s="264">
        <f>+'8.คำนวณ'!S41</f>
        <v>419.15599984953354</v>
      </c>
      <c r="J57" s="14" t="str">
        <f t="shared" si="105"/>
        <v>บ้านแพง,รพช.</v>
      </c>
      <c r="K57" s="50">
        <f>+(C57-C61)*100/C61</f>
        <v>3.5193270869578281</v>
      </c>
      <c r="L57" s="50">
        <f t="shared" ref="L57:Q57" si="129">+(D57-D61)*100/D61</f>
        <v>13.271573197921217</v>
      </c>
      <c r="M57" s="50">
        <f t="shared" si="129"/>
        <v>-42.280104724634768</v>
      </c>
      <c r="N57" s="50">
        <f t="shared" si="129"/>
        <v>26.417574014013763</v>
      </c>
      <c r="O57" s="50">
        <f t="shared" si="129"/>
        <v>-72.952593843438663</v>
      </c>
      <c r="P57" s="50">
        <f t="shared" si="129"/>
        <v>113.04338136558771</v>
      </c>
      <c r="Q57" s="50">
        <f t="shared" si="129"/>
        <v>20.162252789379345</v>
      </c>
      <c r="R57" s="14" t="str">
        <f t="shared" si="107"/>
        <v>บ้านแพง,รพช.</v>
      </c>
      <c r="S57" s="15">
        <f t="shared" si="108"/>
        <v>3.5193270869578283E-2</v>
      </c>
      <c r="T57" s="15">
        <f t="shared" si="109"/>
        <v>0.13271573197921216</v>
      </c>
      <c r="U57" s="15">
        <f t="shared" si="110"/>
        <v>-0.42280104724634771</v>
      </c>
      <c r="V57" s="15">
        <f t="shared" si="111"/>
        <v>0.26417574014013762</v>
      </c>
      <c r="W57" s="15">
        <f t="shared" si="112"/>
        <v>-0.72952593843438662</v>
      </c>
      <c r="X57" s="15">
        <f t="shared" si="113"/>
        <v>1.1304338136558771</v>
      </c>
      <c r="Y57" s="15">
        <f t="shared" si="114"/>
        <v>0.20162252789379345</v>
      </c>
      <c r="Z57" s="14" t="str">
        <f t="shared" si="115"/>
        <v>บ้านแพง,รพช.</v>
      </c>
      <c r="AA57" s="16" t="str">
        <f>+IF(AND(C57&gt;C63),"OK","Not OK")</f>
        <v>OK</v>
      </c>
      <c r="AB57" s="16" t="str">
        <f t="shared" ref="AB57:AG57" si="130">+IF(AND(D57&gt;D63),"OK","Not OK")</f>
        <v>OK</v>
      </c>
      <c r="AC57" s="16" t="str">
        <f t="shared" si="130"/>
        <v>Not OK</v>
      </c>
      <c r="AD57" s="16" t="str">
        <f t="shared" si="130"/>
        <v>OK</v>
      </c>
      <c r="AE57" s="16" t="str">
        <f t="shared" si="130"/>
        <v>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253" t="s">
        <v>51</v>
      </c>
      <c r="B58" s="14" t="str">
        <f>+'8.คำนวณ'!G42</f>
        <v>นาหว้า,รพช.</v>
      </c>
      <c r="C58" s="264">
        <f>+'8.คำนวณ'!M42</f>
        <v>516.12553174150435</v>
      </c>
      <c r="D58" s="264">
        <f>+'8.คำนวณ'!N42</f>
        <v>72.37358297340613</v>
      </c>
      <c r="E58" s="264">
        <f>+'8.คำนวณ'!O42</f>
        <v>235.63527355623103</v>
      </c>
      <c r="F58" s="264">
        <f>+'8.คำนวณ'!P42</f>
        <v>606.74761025961845</v>
      </c>
      <c r="G58" s="264">
        <f>+'8.คำนวณ'!Q42</f>
        <v>2.089407716883755</v>
      </c>
      <c r="H58" s="264">
        <f>+'8.คำนวณ'!R42</f>
        <v>18.648482428115017</v>
      </c>
      <c r="I58" s="264">
        <f>+'8.คำนวณ'!S42</f>
        <v>286.89272648249261</v>
      </c>
      <c r="J58" s="14" t="str">
        <f t="shared" si="105"/>
        <v>นาหว้า,รพช.</v>
      </c>
      <c r="K58" s="50">
        <f>+(C58-C61)*100/C61</f>
        <v>-1.7102033522815627</v>
      </c>
      <c r="L58" s="50">
        <f t="shared" ref="L58:Q58" si="131">+(D58-D61)*100/D61</f>
        <v>-47.877362250319287</v>
      </c>
      <c r="M58" s="50">
        <f t="shared" si="131"/>
        <v>-25.951923154862101</v>
      </c>
      <c r="N58" s="50">
        <f t="shared" si="131"/>
        <v>-34.748026195188864</v>
      </c>
      <c r="O58" s="50">
        <f t="shared" si="131"/>
        <v>-48.37711484921293</v>
      </c>
      <c r="P58" s="50">
        <f t="shared" si="131"/>
        <v>-37.395228775169976</v>
      </c>
      <c r="Q58" s="50">
        <f t="shared" si="131"/>
        <v>-17.754544047088135</v>
      </c>
      <c r="R58" s="14" t="str">
        <f t="shared" si="107"/>
        <v>นาหว้า,รพช.</v>
      </c>
      <c r="S58" s="15">
        <f t="shared" si="108"/>
        <v>-1.7102033522815627E-2</v>
      </c>
      <c r="T58" s="15">
        <f t="shared" si="109"/>
        <v>-0.47877362250319289</v>
      </c>
      <c r="U58" s="15">
        <f t="shared" si="110"/>
        <v>-0.259519231548621</v>
      </c>
      <c r="V58" s="15">
        <f t="shared" si="111"/>
        <v>-0.34748026195188864</v>
      </c>
      <c r="W58" s="15">
        <f t="shared" si="112"/>
        <v>-0.48377114849212932</v>
      </c>
      <c r="X58" s="15">
        <f t="shared" si="113"/>
        <v>-0.37395228775169975</v>
      </c>
      <c r="Y58" s="15">
        <f t="shared" si="114"/>
        <v>-0.17754544047088136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OK</v>
      </c>
      <c r="AD58" s="16" t="str">
        <f t="shared" si="132"/>
        <v>Not OK</v>
      </c>
      <c r="AE58" s="16" t="str">
        <f t="shared" si="132"/>
        <v>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253" t="s">
        <v>53</v>
      </c>
      <c r="B59" s="14" t="str">
        <f>+'8.คำนวณ'!G43</f>
        <v>เอราวัณ,รพช.</v>
      </c>
      <c r="C59" s="264">
        <f>+'8.คำนวณ'!M43</f>
        <v>470.60200289321409</v>
      </c>
      <c r="D59" s="264">
        <f>+'8.คำนวณ'!N43</f>
        <v>58.523328840084169</v>
      </c>
      <c r="E59" s="264">
        <f>+'8.คำนวณ'!O43</f>
        <v>433.43856741573035</v>
      </c>
      <c r="F59" s="264">
        <f>+'8.คำนวณ'!P43</f>
        <v>892.53185057471262</v>
      </c>
      <c r="G59" s="264">
        <f>+'8.คำนวณ'!Q43</f>
        <v>2.0223270629244547</v>
      </c>
      <c r="H59" s="264">
        <f>+'8.คำนวณ'!R43</f>
        <v>17.402307830999458</v>
      </c>
      <c r="I59" s="264">
        <f>+'8.คำนวณ'!S43</f>
        <v>270.31394759337189</v>
      </c>
      <c r="J59" s="14" t="str">
        <f t="shared" si="105"/>
        <v>เอราวัณ,รพช.</v>
      </c>
      <c r="K59" s="50">
        <f>+(C59-C61)*100/C61</f>
        <v>-10.379602787119046</v>
      </c>
      <c r="L59" s="50">
        <f t="shared" ref="L59:Q59" si="133">+(D59-D61)*100/D61</f>
        <v>-57.852158982400766</v>
      </c>
      <c r="M59" s="50">
        <f t="shared" si="133"/>
        <v>36.207503500053846</v>
      </c>
      <c r="N59" s="50">
        <f t="shared" si="133"/>
        <v>-4.013688807540694</v>
      </c>
      <c r="O59" s="50">
        <f t="shared" si="133"/>
        <v>-50.034472992957788</v>
      </c>
      <c r="P59" s="50">
        <f t="shared" si="133"/>
        <v>-41.5787582317543</v>
      </c>
      <c r="Q59" s="50">
        <f t="shared" si="133"/>
        <v>-22.507293430441539</v>
      </c>
      <c r="R59" s="14" t="str">
        <f t="shared" si="107"/>
        <v>เอราวัณ,รพช.</v>
      </c>
      <c r="S59" s="15">
        <f t="shared" si="108"/>
        <v>-0.10379602787119045</v>
      </c>
      <c r="T59" s="15">
        <f t="shared" si="109"/>
        <v>-0.5785215898240077</v>
      </c>
      <c r="U59" s="15">
        <f t="shared" si="110"/>
        <v>0.36207503500053845</v>
      </c>
      <c r="V59" s="15">
        <f t="shared" si="111"/>
        <v>-4.013688807540694E-2</v>
      </c>
      <c r="W59" s="15">
        <f t="shared" si="112"/>
        <v>-0.5003447299295779</v>
      </c>
      <c r="X59" s="15">
        <f t="shared" si="113"/>
        <v>-0.41578758231754298</v>
      </c>
      <c r="Y59" s="15">
        <f t="shared" si="114"/>
        <v>-0.22507293430441538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Not OK</v>
      </c>
    </row>
    <row r="60" spans="1:33" ht="13.5" customHeight="1">
      <c r="A60" s="253" t="s">
        <v>88</v>
      </c>
      <c r="B60" s="14" t="str">
        <f>+'8.คำนวณ'!G44</f>
        <v>นาวังฯ,รพช.</v>
      </c>
      <c r="C60" s="264">
        <f>+'8.คำนวณ'!M44</f>
        <v>621.37606087355675</v>
      </c>
      <c r="D60" s="264">
        <f>+'8.คำนวณ'!N44</f>
        <v>100.2665001235832</v>
      </c>
      <c r="E60" s="264">
        <f>+'8.คำนวณ'!O44</f>
        <v>258.59524082568805</v>
      </c>
      <c r="F60" s="264">
        <f>+'8.คำนวณ'!P44</f>
        <v>922.58275383141768</v>
      </c>
      <c r="G60" s="264">
        <f>+'8.คำนวณ'!Q44</f>
        <v>1.8820042073054122</v>
      </c>
      <c r="H60" s="264">
        <f>+'8.คำนวณ'!R44</f>
        <v>25.860193153566644</v>
      </c>
      <c r="I60" s="264">
        <f>+'8.คำนวณ'!S44</f>
        <v>297.51700293068745</v>
      </c>
      <c r="J60" s="14" t="str">
        <f t="shared" si="105"/>
        <v>นาวังฯ,รพช.</v>
      </c>
      <c r="K60" s="50">
        <f>+(C60-C61)*100/C61</f>
        <v>18.333472980776495</v>
      </c>
      <c r="L60" s="50">
        <f t="shared" ref="L60:Q60" si="135">+(D60-D61)*100/D61</f>
        <v>-27.789198079495272</v>
      </c>
      <c r="M60" s="50">
        <f t="shared" si="135"/>
        <v>-18.736783438842931</v>
      </c>
      <c r="N60" s="50">
        <f t="shared" si="135"/>
        <v>-0.78189898429211224</v>
      </c>
      <c r="O60" s="50">
        <f t="shared" si="135"/>
        <v>-53.501422311234542</v>
      </c>
      <c r="P60" s="50">
        <f t="shared" si="135"/>
        <v>-13.184813700006758</v>
      </c>
      <c r="Q60" s="50">
        <f t="shared" si="135"/>
        <v>-14.708811687941379</v>
      </c>
      <c r="R60" s="14" t="str">
        <f t="shared" si="107"/>
        <v>นาวังฯ,รพช.</v>
      </c>
      <c r="S60" s="15">
        <f t="shared" si="108"/>
        <v>0.18333472980776494</v>
      </c>
      <c r="T60" s="15">
        <f t="shared" si="109"/>
        <v>-0.2778919807949527</v>
      </c>
      <c r="U60" s="15">
        <f t="shared" si="110"/>
        <v>-0.1873678343884293</v>
      </c>
      <c r="V60" s="15">
        <f t="shared" si="111"/>
        <v>-7.8189898429211219E-3</v>
      </c>
      <c r="W60" s="15">
        <f t="shared" si="112"/>
        <v>-0.53501422311234537</v>
      </c>
      <c r="X60" s="15">
        <f t="shared" si="113"/>
        <v>-0.13184813700006759</v>
      </c>
      <c r="Y60" s="15">
        <f t="shared" si="114"/>
        <v>-0.14708811687941378</v>
      </c>
      <c r="Z60" s="14" t="str">
        <f t="shared" si="115"/>
        <v>นาวังฯ,รพช.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OK</v>
      </c>
    </row>
    <row r="61" spans="1:33" ht="13.5" customHeight="1">
      <c r="B61" s="18" t="s">
        <v>143</v>
      </c>
      <c r="C61" s="19">
        <f>AVERAGE(C49:C60)</f>
        <v>525.10591062809465</v>
      </c>
      <c r="D61" s="19">
        <f t="shared" ref="D61:I61" si="137">AVERAGE(D49:D60)</f>
        <v>138.85249499647486</v>
      </c>
      <c r="E61" s="19">
        <f t="shared" si="137"/>
        <v>318.21930237166339</v>
      </c>
      <c r="F61" s="19">
        <f t="shared" si="137"/>
        <v>929.85326708213995</v>
      </c>
      <c r="G61" s="19">
        <f t="shared" si="137"/>
        <v>4.0474446764855001</v>
      </c>
      <c r="H61" s="19">
        <f t="shared" si="137"/>
        <v>29.78763768841749</v>
      </c>
      <c r="I61" s="19">
        <f t="shared" si="137"/>
        <v>348.82501793989422</v>
      </c>
      <c r="J61" s="23"/>
      <c r="R61" s="23"/>
      <c r="Z61" s="23"/>
    </row>
    <row r="62" spans="1:33" ht="13.5" customHeight="1">
      <c r="B62" s="20" t="s">
        <v>267</v>
      </c>
      <c r="C62" s="21">
        <f>+STDEV(C49:C61)</f>
        <v>80.218240453944787</v>
      </c>
      <c r="D62" s="21">
        <f t="shared" ref="D62:I62" si="138">+STDEV(D49:D61)</f>
        <v>110.6717580420198</v>
      </c>
      <c r="E62" s="21">
        <f t="shared" si="138"/>
        <v>117.39193563218397</v>
      </c>
      <c r="F62" s="21">
        <f t="shared" si="138"/>
        <v>279.81027878689071</v>
      </c>
      <c r="G62" s="21">
        <f t="shared" si="138"/>
        <v>3.4147036841417302</v>
      </c>
      <c r="H62" s="21">
        <f t="shared" si="138"/>
        <v>23.359582704558544</v>
      </c>
      <c r="I62" s="21">
        <f t="shared" si="138"/>
        <v>67.078049813215301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144</v>
      </c>
      <c r="C63" s="21">
        <f>+C61-C62</f>
        <v>444.88767017414989</v>
      </c>
      <c r="D63" s="21">
        <f t="shared" ref="D63:I63" si="139">+D61-D62</f>
        <v>28.180736954455057</v>
      </c>
      <c r="E63" s="21">
        <f t="shared" si="139"/>
        <v>200.82736673947943</v>
      </c>
      <c r="F63" s="21">
        <f t="shared" si="139"/>
        <v>650.04298829524919</v>
      </c>
      <c r="G63" s="21">
        <f t="shared" si="139"/>
        <v>0.6327409923437699</v>
      </c>
      <c r="H63" s="21">
        <f t="shared" si="139"/>
        <v>6.4280549838589458</v>
      </c>
      <c r="I63" s="21">
        <f t="shared" si="139"/>
        <v>281.74696812667889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430" t="s">
        <v>148</v>
      </c>
      <c r="C64" s="439" t="s">
        <v>134</v>
      </c>
      <c r="D64" s="440"/>
      <c r="E64" s="440"/>
      <c r="F64" s="440"/>
      <c r="G64" s="440"/>
      <c r="H64" s="440"/>
      <c r="I64" s="441"/>
      <c r="J64" s="430" t="s">
        <v>148</v>
      </c>
      <c r="K64" s="436" t="s">
        <v>4</v>
      </c>
      <c r="L64" s="437"/>
      <c r="M64" s="437"/>
      <c r="N64" s="437"/>
      <c r="O64" s="437"/>
      <c r="P64" s="437"/>
      <c r="Q64" s="438"/>
      <c r="R64" s="430" t="s">
        <v>148</v>
      </c>
      <c r="S64" s="431" t="s">
        <v>4</v>
      </c>
      <c r="T64" s="432"/>
      <c r="U64" s="432"/>
      <c r="V64" s="432"/>
      <c r="W64" s="432"/>
      <c r="X64" s="432"/>
      <c r="Y64" s="433"/>
      <c r="Z64" s="430" t="s">
        <v>148</v>
      </c>
      <c r="AA64" s="439" t="s">
        <v>135</v>
      </c>
      <c r="AB64" s="440"/>
      <c r="AC64" s="440"/>
      <c r="AD64" s="440"/>
      <c r="AE64" s="440"/>
      <c r="AF64" s="440"/>
      <c r="AG64" s="441"/>
    </row>
    <row r="65" spans="1:33" ht="13.5" customHeight="1">
      <c r="B65" s="430"/>
      <c r="C65" s="12" t="s">
        <v>136</v>
      </c>
      <c r="D65" s="13" t="s">
        <v>252</v>
      </c>
      <c r="E65" s="12" t="s">
        <v>138</v>
      </c>
      <c r="F65" s="12" t="s">
        <v>139</v>
      </c>
      <c r="G65" s="12" t="s">
        <v>140</v>
      </c>
      <c r="H65" s="12" t="s">
        <v>141</v>
      </c>
      <c r="I65" s="12" t="s">
        <v>142</v>
      </c>
      <c r="J65" s="430"/>
      <c r="K65" s="45" t="s">
        <v>136</v>
      </c>
      <c r="L65" s="46" t="s">
        <v>252</v>
      </c>
      <c r="M65" s="45" t="s">
        <v>138</v>
      </c>
      <c r="N65" s="45" t="s">
        <v>139</v>
      </c>
      <c r="O65" s="45" t="s">
        <v>140</v>
      </c>
      <c r="P65" s="45" t="s">
        <v>141</v>
      </c>
      <c r="Q65" s="45" t="s">
        <v>142</v>
      </c>
      <c r="R65" s="430"/>
      <c r="S65" s="57" t="s">
        <v>136</v>
      </c>
      <c r="T65" s="58" t="s">
        <v>252</v>
      </c>
      <c r="U65" s="57" t="s">
        <v>138</v>
      </c>
      <c r="V65" s="57" t="s">
        <v>139</v>
      </c>
      <c r="W65" s="57" t="s">
        <v>140</v>
      </c>
      <c r="X65" s="57" t="s">
        <v>141</v>
      </c>
      <c r="Y65" s="57" t="s">
        <v>142</v>
      </c>
      <c r="Z65" s="430"/>
      <c r="AA65" s="12" t="s">
        <v>136</v>
      </c>
      <c r="AB65" s="13" t="s">
        <v>252</v>
      </c>
      <c r="AC65" s="12" t="s">
        <v>138</v>
      </c>
      <c r="AD65" s="12" t="s">
        <v>139</v>
      </c>
      <c r="AE65" s="12" t="s">
        <v>140</v>
      </c>
      <c r="AF65" s="12" t="s">
        <v>141</v>
      </c>
      <c r="AG65" s="12" t="s">
        <v>142</v>
      </c>
    </row>
    <row r="66" spans="1:33" ht="13.2" customHeight="1">
      <c r="A66" s="253" t="s">
        <v>45</v>
      </c>
      <c r="B66" s="14" t="str">
        <f>+'8.คำนวณ'!G45</f>
        <v>ศรีธาตุ,รพช.</v>
      </c>
      <c r="C66" s="264">
        <f>+'8.คำนวณ'!M45</f>
        <v>369.29282884988032</v>
      </c>
      <c r="D66" s="264">
        <f>+'8.คำนวณ'!N45</f>
        <v>67.66165336828908</v>
      </c>
      <c r="E66" s="264">
        <f>+'8.คำนวณ'!O45</f>
        <v>144.11200716845877</v>
      </c>
      <c r="F66" s="264">
        <f>+'8.คำนวณ'!P45</f>
        <v>665.29217478318878</v>
      </c>
      <c r="G66" s="264">
        <f>+'8.คำนวณ'!Q45</f>
        <v>5.4090314769975789</v>
      </c>
      <c r="H66" s="264">
        <f>+'8.คำนวณ'!R45</f>
        <v>9.4735230024213077</v>
      </c>
      <c r="I66" s="264">
        <f>+'8.คำนวณ'!S45</f>
        <v>307.13097002165733</v>
      </c>
      <c r="J66" s="14" t="str">
        <f t="shared" ref="J66:J71" si="140">+B66</f>
        <v>ศรีธาตุ,รพช.</v>
      </c>
      <c r="K66" s="50">
        <f>+(C66-C72)*100/C72</f>
        <v>-17.074162437228441</v>
      </c>
      <c r="L66" s="50">
        <f t="shared" ref="L66:Q66" si="141">+(D66-D72)*100/D72</f>
        <v>-60.763427260339817</v>
      </c>
      <c r="M66" s="50">
        <f t="shared" si="141"/>
        <v>-70.330931338050576</v>
      </c>
      <c r="N66" s="50">
        <f t="shared" si="141"/>
        <v>-46.755393672746131</v>
      </c>
      <c r="O66" s="50">
        <f t="shared" si="141"/>
        <v>-12.56479088445835</v>
      </c>
      <c r="P66" s="50">
        <f t="shared" si="141"/>
        <v>-59.385040185562701</v>
      </c>
      <c r="Q66" s="50">
        <f t="shared" si="141"/>
        <v>-12.828053854237583</v>
      </c>
      <c r="R66" s="14" t="str">
        <f t="shared" ref="R66:R71" si="142">+J66</f>
        <v>ศรีธาตุ,รพช.</v>
      </c>
      <c r="S66" s="15">
        <f t="shared" ref="S66:S71" si="143">+K66/100</f>
        <v>-0.17074162437228441</v>
      </c>
      <c r="T66" s="15">
        <f t="shared" ref="T66:Y66" si="144">+L66/100</f>
        <v>-0.6076342726033982</v>
      </c>
      <c r="U66" s="15">
        <f t="shared" si="144"/>
        <v>-0.70330931338050573</v>
      </c>
      <c r="V66" s="15">
        <f t="shared" si="144"/>
        <v>-0.46755393672746132</v>
      </c>
      <c r="W66" s="15">
        <f t="shared" si="144"/>
        <v>-0.12564790884458352</v>
      </c>
      <c r="X66" s="15">
        <f t="shared" si="144"/>
        <v>-0.59385040185562699</v>
      </c>
      <c r="Y66" s="15">
        <f t="shared" si="144"/>
        <v>-0.12828053854237584</v>
      </c>
      <c r="Z66" s="14" t="str">
        <f t="shared" ref="Z66:Z71" si="145">+R66</f>
        <v>ศรีธาตุ,รพช.</v>
      </c>
      <c r="AA66" s="16" t="str">
        <f>+IF(AND(C66&gt;C74),"OK","Not OK")</f>
        <v>OK</v>
      </c>
      <c r="AB66" s="16" t="str">
        <f t="shared" ref="AB66:AF66" si="146">+IF(AND(D66&gt;D74),"OK","Not OK")</f>
        <v>Not OK</v>
      </c>
      <c r="AC66" s="16" t="str">
        <f t="shared" si="146"/>
        <v>Not OK</v>
      </c>
      <c r="AD66" s="16" t="str">
        <f t="shared" si="146"/>
        <v>Not OK</v>
      </c>
      <c r="AE66" s="16" t="str">
        <f t="shared" si="146"/>
        <v>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253" t="s">
        <v>55</v>
      </c>
      <c r="B67" s="14" t="str">
        <f>+'8.คำนวณ'!G46</f>
        <v>ปากคาด,รพช.</v>
      </c>
      <c r="C67" s="264">
        <f>+'8.คำนวณ'!M46</f>
        <v>419.87267512741073</v>
      </c>
      <c r="D67" s="264">
        <f>+'8.คำนวณ'!N46</f>
        <v>149.40136138036706</v>
      </c>
      <c r="E67" s="264">
        <f>+'8.คำนวณ'!O46</f>
        <v>771.56094594594606</v>
      </c>
      <c r="F67" s="264">
        <f>+'8.คำนวณ'!P46</f>
        <v>1244.2877553136343</v>
      </c>
      <c r="G67" s="264">
        <f>+'8.คำนวณ'!Q46</f>
        <v>9.7809990690096598</v>
      </c>
      <c r="H67" s="264">
        <f>+'8.คำนวณ'!R46</f>
        <v>25.167516874199929</v>
      </c>
      <c r="I67" s="264">
        <f>+'8.คำนวณ'!S46</f>
        <v>352.94094134106126</v>
      </c>
      <c r="J67" s="14" t="str">
        <f t="shared" si="140"/>
        <v>ปากคาด,รพช.</v>
      </c>
      <c r="K67" s="50">
        <f>+(C67-C72)*100/C72</f>
        <v>-5.7163027966192814</v>
      </c>
      <c r="L67" s="50">
        <f t="shared" ref="L67:Q67" si="147">+(D67-D72)*100/D72</f>
        <v>-13.363078030363848</v>
      </c>
      <c r="M67" s="50">
        <f t="shared" si="147"/>
        <v>58.845158928291468</v>
      </c>
      <c r="N67" s="50">
        <f t="shared" si="147"/>
        <v>-0.41726898247751565</v>
      </c>
      <c r="O67" s="50">
        <f t="shared" si="147"/>
        <v>58.106622709557683</v>
      </c>
      <c r="P67" s="50">
        <f t="shared" si="147"/>
        <v>7.8983696153529888</v>
      </c>
      <c r="Q67" s="50">
        <f t="shared" si="147"/>
        <v>0.17403562085641</v>
      </c>
      <c r="R67" s="14" t="str">
        <f t="shared" si="142"/>
        <v>ปากคาด,รพช.</v>
      </c>
      <c r="S67" s="15">
        <f t="shared" si="143"/>
        <v>-5.7163027966192811E-2</v>
      </c>
      <c r="T67" s="15">
        <f t="shared" ref="T67:Y71" si="148">+L67/100</f>
        <v>-0.13363078030363848</v>
      </c>
      <c r="U67" s="15">
        <f t="shared" si="148"/>
        <v>0.58845158928291463</v>
      </c>
      <c r="V67" s="15">
        <f t="shared" si="148"/>
        <v>-4.1726898247751564E-3</v>
      </c>
      <c r="W67" s="15">
        <f t="shared" si="148"/>
        <v>0.58106622709557687</v>
      </c>
      <c r="X67" s="15">
        <f t="shared" si="148"/>
        <v>7.8983696153529889E-2</v>
      </c>
      <c r="Y67" s="15">
        <f t="shared" si="148"/>
        <v>1.7403562085641E-3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253" t="s">
        <v>55</v>
      </c>
      <c r="B68" s="14" t="str">
        <f>+'8.คำนวณ'!G47</f>
        <v>บึงโขงหลง,รพช.</v>
      </c>
      <c r="C68" s="264">
        <f>+'8.คำนวณ'!M47</f>
        <v>540.05814131354555</v>
      </c>
      <c r="D68" s="264">
        <f>+'8.คำนวณ'!N47</f>
        <v>186.7645127904706</v>
      </c>
      <c r="E68" s="264">
        <f>+'8.คำนวณ'!O47</f>
        <v>773.36454038997215</v>
      </c>
      <c r="F68" s="264">
        <f>+'8.คำนวณ'!P47</f>
        <v>1311.8066282165041</v>
      </c>
      <c r="G68" s="264">
        <f>+'8.คำนวณ'!Q47</f>
        <v>6.788444714819871</v>
      </c>
      <c r="H68" s="264">
        <f>+'8.คำนวณ'!R47</f>
        <v>54.039790492017325</v>
      </c>
      <c r="I68" s="264">
        <f>+'8.คำนวณ'!S47</f>
        <v>315.38861778298508</v>
      </c>
      <c r="J68" s="14" t="str">
        <f t="shared" si="140"/>
        <v>บึงโขงหลง,รพช.</v>
      </c>
      <c r="K68" s="50">
        <f>+(C68-C72)*100/C72</f>
        <v>21.271712317015165</v>
      </c>
      <c r="L68" s="50">
        <f t="shared" ref="L68:Q68" si="150">+(D68-D72)*100/D72</f>
        <v>8.3035815191134681</v>
      </c>
      <c r="M68" s="50">
        <f t="shared" si="150"/>
        <v>59.216474049422004</v>
      </c>
      <c r="N68" s="50">
        <f t="shared" si="150"/>
        <v>4.9863956683877477</v>
      </c>
      <c r="O68" s="50">
        <f t="shared" si="150"/>
        <v>9.7329689674931394</v>
      </c>
      <c r="P68" s="50">
        <f t="shared" si="150"/>
        <v>131.67980049796961</v>
      </c>
      <c r="Q68" s="50">
        <f t="shared" si="150"/>
        <v>-10.484313573371807</v>
      </c>
      <c r="R68" s="14" t="str">
        <f t="shared" si="142"/>
        <v>บึงโขงหลง,รพช.</v>
      </c>
      <c r="S68" s="15">
        <f t="shared" si="143"/>
        <v>0.21271712317015165</v>
      </c>
      <c r="T68" s="15">
        <f t="shared" si="148"/>
        <v>8.3035815191134676E-2</v>
      </c>
      <c r="U68" s="15">
        <f t="shared" si="148"/>
        <v>0.59216474049422008</v>
      </c>
      <c r="V68" s="15">
        <f t="shared" si="148"/>
        <v>4.9863956683877476E-2</v>
      </c>
      <c r="W68" s="15">
        <f t="shared" si="148"/>
        <v>9.7329689674931399E-2</v>
      </c>
      <c r="X68" s="15">
        <f t="shared" si="148"/>
        <v>1.3167980049796961</v>
      </c>
      <c r="Y68" s="15">
        <f t="shared" si="148"/>
        <v>-0.10484313573371808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253" t="s">
        <v>49</v>
      </c>
      <c r="B69" s="14" t="str">
        <f>+'8.คำนวณ'!G48</f>
        <v>โคกศรีสุพรรณ,รพช.</v>
      </c>
      <c r="C69" s="264">
        <f>+'8.คำนวณ'!M48</f>
        <v>458.78074608510286</v>
      </c>
      <c r="D69" s="264">
        <f>+'8.คำนวณ'!N48</f>
        <v>340.92390095925225</v>
      </c>
      <c r="E69" s="264">
        <f>+'8.คำนวณ'!O48</f>
        <v>462.87908978328181</v>
      </c>
      <c r="F69" s="264">
        <f>+'8.คำนวณ'!P48</f>
        <v>1740.3994639921079</v>
      </c>
      <c r="G69" s="264">
        <f>+'8.คำนวณ'!Q48</f>
        <v>4.3809948542024015</v>
      </c>
      <c r="H69" s="264">
        <f>+'8.คำนวณ'!R48</f>
        <v>22.447358490566039</v>
      </c>
      <c r="I69" s="264">
        <f>+'8.คำนวณ'!S48</f>
        <v>487.18291916044933</v>
      </c>
      <c r="J69" s="14" t="str">
        <f t="shared" si="140"/>
        <v>โคกศรีสุพรรณ,รพช.</v>
      </c>
      <c r="K69" s="50">
        <f>+(C69-C72)*100/C72</f>
        <v>3.0206238915237793</v>
      </c>
      <c r="L69" s="50">
        <f t="shared" ref="L69:Q69" si="152">+(D69-D72)*100/D72</f>
        <v>97.699653685164648</v>
      </c>
      <c r="M69" s="50">
        <f t="shared" si="152"/>
        <v>-4.7047378855287718</v>
      </c>
      <c r="N69" s="50">
        <f t="shared" si="152"/>
        <v>39.287500777568169</v>
      </c>
      <c r="O69" s="50">
        <f t="shared" si="152"/>
        <v>-29.182663691222903</v>
      </c>
      <c r="P69" s="50">
        <f t="shared" si="152"/>
        <v>-3.7635140800745921</v>
      </c>
      <c r="Q69" s="50">
        <f t="shared" si="152"/>
        <v>38.275482896418211</v>
      </c>
      <c r="R69" s="14" t="str">
        <f t="shared" si="142"/>
        <v>โคกศรีสุพรรณ,รพช.</v>
      </c>
      <c r="S69" s="15">
        <f t="shared" si="143"/>
        <v>3.0206238915237792E-2</v>
      </c>
      <c r="T69" s="15">
        <f t="shared" si="148"/>
        <v>0.97699653685164645</v>
      </c>
      <c r="U69" s="15">
        <f t="shared" si="148"/>
        <v>-4.7047378855287716E-2</v>
      </c>
      <c r="V69" s="15">
        <f t="shared" si="148"/>
        <v>0.39287500777568168</v>
      </c>
      <c r="W69" s="15">
        <f t="shared" si="148"/>
        <v>-0.29182663691222904</v>
      </c>
      <c r="X69" s="15">
        <f t="shared" si="148"/>
        <v>-3.7635140800745918E-2</v>
      </c>
      <c r="Y69" s="15">
        <f t="shared" si="148"/>
        <v>0.38275482896418211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253" t="s">
        <v>51</v>
      </c>
      <c r="B70" s="14" t="str">
        <f>+'8.คำนวณ'!G49</f>
        <v>เรณูนคร,รพช.</v>
      </c>
      <c r="C70" s="264">
        <f>+'8.คำนวณ'!M49</f>
        <v>338.1658559688853</v>
      </c>
      <c r="D70" s="264">
        <f>+'8.คำนวณ'!N49</f>
        <v>171.42989461137947</v>
      </c>
      <c r="E70" s="264">
        <f>+'8.คำนวณ'!O49</f>
        <v>523.18819634703198</v>
      </c>
      <c r="F70" s="264">
        <f>+'8.คำนวณ'!P49</f>
        <v>1692.116755244755</v>
      </c>
      <c r="G70" s="264">
        <f>+'8.คำนวณ'!Q49</f>
        <v>3.3903019929411142</v>
      </c>
      <c r="H70" s="264">
        <f>+'8.คำนวณ'!R49</f>
        <v>16.39057399888544</v>
      </c>
      <c r="I70" s="264">
        <f>+'8.คำนวณ'!S49</f>
        <v>387.82838247286873</v>
      </c>
      <c r="J70" s="14" t="str">
        <f t="shared" si="140"/>
        <v>เรณูนคร,รพช.</v>
      </c>
      <c r="K70" s="50">
        <f>+(C70-C72)*100/C72</f>
        <v>-24.063819682913749</v>
      </c>
      <c r="L70" s="50">
        <f t="shared" ref="L70:Q70" si="154">+(D70-D72)*100/D72</f>
        <v>-0.58886836448356106</v>
      </c>
      <c r="M70" s="50">
        <f t="shared" si="154"/>
        <v>7.7114032725713981</v>
      </c>
      <c r="N70" s="50">
        <f t="shared" si="154"/>
        <v>35.423343168162866</v>
      </c>
      <c r="O70" s="50">
        <f t="shared" si="154"/>
        <v>-45.196886914367532</v>
      </c>
      <c r="P70" s="50">
        <f t="shared" si="154"/>
        <v>-29.730206584166389</v>
      </c>
      <c r="Q70" s="50">
        <f t="shared" si="154"/>
        <v>10.076020234426725</v>
      </c>
      <c r="R70" s="14" t="str">
        <f t="shared" si="142"/>
        <v>เรณูนคร,รพช.</v>
      </c>
      <c r="S70" s="15">
        <f t="shared" si="143"/>
        <v>-0.24063819682913748</v>
      </c>
      <c r="T70" s="15">
        <f t="shared" si="148"/>
        <v>-5.8886836448356107E-3</v>
      </c>
      <c r="U70" s="15">
        <f t="shared" si="148"/>
        <v>7.7114032725713988E-2</v>
      </c>
      <c r="V70" s="15">
        <f t="shared" si="148"/>
        <v>0.35423343168162869</v>
      </c>
      <c r="W70" s="15">
        <f t="shared" si="148"/>
        <v>-0.45196886914367534</v>
      </c>
      <c r="X70" s="15">
        <f t="shared" si="148"/>
        <v>-0.29730206584166391</v>
      </c>
      <c r="Y70" s="15">
        <f t="shared" si="148"/>
        <v>0.10076020234426725</v>
      </c>
      <c r="Z70" s="14" t="str">
        <f t="shared" si="145"/>
        <v>เรณูนคร,รพช.</v>
      </c>
      <c r="AA70" s="16" t="str">
        <f>+IF(AND(C70&gt;C74),"OK","Not OK")</f>
        <v>Not 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Not 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253" t="s">
        <v>51</v>
      </c>
      <c r="B71" s="14" t="str">
        <f>+'8.คำนวณ'!G50</f>
        <v>โพนสวรรค์,รพช.</v>
      </c>
      <c r="C71" s="264">
        <f>+'8.คำนวณ'!M50</f>
        <v>545.80393853185342</v>
      </c>
      <c r="D71" s="264">
        <f>+'8.คำนวณ'!N50</f>
        <v>118.49090196809999</v>
      </c>
      <c r="E71" s="264">
        <f>+'8.คำนวณ'!O50</f>
        <v>239.28411764705882</v>
      </c>
      <c r="F71" s="264">
        <f>+'8.คำนวณ'!P50</f>
        <v>843.10644844517196</v>
      </c>
      <c r="G71" s="264">
        <f>+'8.คำนวณ'!Q50</f>
        <v>7.3682141017938374</v>
      </c>
      <c r="H71" s="264">
        <f>+'8.คำนวณ'!R50</f>
        <v>12.43247253454639</v>
      </c>
      <c r="I71" s="264">
        <f>+'8.คำนวณ'!S50</f>
        <v>263.49476238224048</v>
      </c>
      <c r="J71" s="14" t="str">
        <f t="shared" si="140"/>
        <v>โพนสวรรค์,รพช.</v>
      </c>
      <c r="K71" s="50">
        <f>+(C71-C72)*100/C72</f>
        <v>22.561948708222513</v>
      </c>
      <c r="L71" s="50">
        <f t="shared" ref="L71:Q71" si="156">+(D71-D72)*100/D72</f>
        <v>-31.287861549090898</v>
      </c>
      <c r="M71" s="50">
        <f t="shared" si="156"/>
        <v>-50.737367026705506</v>
      </c>
      <c r="N71" s="50">
        <f t="shared" si="156"/>
        <v>-32.524576958895139</v>
      </c>
      <c r="O71" s="50">
        <f t="shared" si="156"/>
        <v>19.104749812997884</v>
      </c>
      <c r="P71" s="50">
        <f t="shared" si="156"/>
        <v>-46.699409263518973</v>
      </c>
      <c r="Q71" s="50">
        <f t="shared" si="156"/>
        <v>-25.213171324091974</v>
      </c>
      <c r="R71" s="14" t="str">
        <f t="shared" si="142"/>
        <v>โพนสวรรค์,รพช.</v>
      </c>
      <c r="S71" s="15">
        <f t="shared" si="143"/>
        <v>0.22561948708222512</v>
      </c>
      <c r="T71" s="15">
        <f t="shared" si="148"/>
        <v>-0.31287861549090901</v>
      </c>
      <c r="U71" s="15">
        <f t="shared" si="148"/>
        <v>-0.50737367026705504</v>
      </c>
      <c r="V71" s="15">
        <f t="shared" si="148"/>
        <v>-0.32524576958895141</v>
      </c>
      <c r="W71" s="15">
        <f t="shared" si="148"/>
        <v>0.19104749812997884</v>
      </c>
      <c r="X71" s="15">
        <f t="shared" si="148"/>
        <v>-0.46699409263518971</v>
      </c>
      <c r="Y71" s="15">
        <f t="shared" si="148"/>
        <v>-0.25213171324091976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OK</v>
      </c>
      <c r="AC71" s="16" t="str">
        <f t="shared" si="157"/>
        <v>OK</v>
      </c>
      <c r="AD71" s="16" t="str">
        <f t="shared" si="157"/>
        <v>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143</v>
      </c>
      <c r="C72" s="19">
        <f t="shared" ref="C72:I72" si="158">AVERAGE(C66:C71)</f>
        <v>445.32903097944637</v>
      </c>
      <c r="D72" s="19">
        <f t="shared" si="158"/>
        <v>172.44537084630974</v>
      </c>
      <c r="E72" s="19">
        <f t="shared" si="158"/>
        <v>485.73148288029159</v>
      </c>
      <c r="F72" s="19">
        <f t="shared" si="158"/>
        <v>1249.5015376658937</v>
      </c>
      <c r="G72" s="19">
        <f t="shared" si="158"/>
        <v>6.1863310349607445</v>
      </c>
      <c r="H72" s="19">
        <f t="shared" si="158"/>
        <v>23.32520589877274</v>
      </c>
      <c r="I72" s="19">
        <f t="shared" si="158"/>
        <v>352.32776552687704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267</v>
      </c>
      <c r="C73" s="21">
        <f t="shared" ref="C73:I73" si="159">STDEV(C66:C71)</f>
        <v>86.212802062728613</v>
      </c>
      <c r="D73" s="21">
        <f t="shared" si="159"/>
        <v>92.750010953884242</v>
      </c>
      <c r="E73" s="21">
        <f t="shared" si="159"/>
        <v>262.22000877079813</v>
      </c>
      <c r="F73" s="21">
        <f t="shared" si="159"/>
        <v>435.25984445184679</v>
      </c>
      <c r="G73" s="21">
        <f t="shared" si="159"/>
        <v>2.2961811110770589</v>
      </c>
      <c r="H73" s="21">
        <f t="shared" si="159"/>
        <v>16.162674972478968</v>
      </c>
      <c r="I73" s="21">
        <f t="shared" si="159"/>
        <v>78.415732678258237</v>
      </c>
    </row>
    <row r="74" spans="1:33" ht="13.5" customHeight="1">
      <c r="B74" s="20" t="s">
        <v>144</v>
      </c>
      <c r="C74" s="21">
        <f>+C72-C73</f>
        <v>359.11622891671777</v>
      </c>
      <c r="D74" s="21">
        <f t="shared" ref="D74:I74" si="160">+D72-D73</f>
        <v>79.6953598924255</v>
      </c>
      <c r="E74" s="21">
        <f t="shared" si="160"/>
        <v>223.51147410949346</v>
      </c>
      <c r="F74" s="21">
        <f t="shared" si="160"/>
        <v>814.2416932140469</v>
      </c>
      <c r="G74" s="21">
        <f t="shared" si="160"/>
        <v>3.8901499238836856</v>
      </c>
      <c r="H74" s="21">
        <f t="shared" si="160"/>
        <v>7.1625309262937726</v>
      </c>
      <c r="I74" s="21">
        <f t="shared" si="160"/>
        <v>273.91203284861882</v>
      </c>
    </row>
    <row r="75" spans="1:33" ht="13.5" customHeight="1">
      <c r="B75" s="430" t="s">
        <v>149</v>
      </c>
      <c r="C75" s="439" t="s">
        <v>134</v>
      </c>
      <c r="D75" s="440"/>
      <c r="E75" s="440"/>
      <c r="F75" s="440"/>
      <c r="G75" s="440"/>
      <c r="H75" s="440"/>
      <c r="I75" s="441"/>
      <c r="J75" s="430" t="s">
        <v>149</v>
      </c>
      <c r="K75" s="436" t="s">
        <v>4</v>
      </c>
      <c r="L75" s="437"/>
      <c r="M75" s="437"/>
      <c r="N75" s="437"/>
      <c r="O75" s="437"/>
      <c r="P75" s="437"/>
      <c r="Q75" s="438"/>
      <c r="R75" s="430" t="s">
        <v>149</v>
      </c>
      <c r="S75" s="431" t="s">
        <v>4</v>
      </c>
      <c r="T75" s="432"/>
      <c r="U75" s="432"/>
      <c r="V75" s="432"/>
      <c r="W75" s="432"/>
      <c r="X75" s="432"/>
      <c r="Y75" s="433"/>
      <c r="Z75" s="430" t="s">
        <v>149</v>
      </c>
      <c r="AA75" s="439" t="s">
        <v>135</v>
      </c>
      <c r="AB75" s="440"/>
      <c r="AC75" s="440"/>
      <c r="AD75" s="440"/>
      <c r="AE75" s="440"/>
      <c r="AF75" s="440"/>
      <c r="AG75" s="441"/>
    </row>
    <row r="76" spans="1:33" ht="13.5" customHeight="1">
      <c r="B76" s="430"/>
      <c r="C76" s="12" t="s">
        <v>136</v>
      </c>
      <c r="D76" s="13" t="s">
        <v>252</v>
      </c>
      <c r="E76" s="12" t="s">
        <v>138</v>
      </c>
      <c r="F76" s="12" t="s">
        <v>139</v>
      </c>
      <c r="G76" s="12" t="s">
        <v>140</v>
      </c>
      <c r="H76" s="12" t="s">
        <v>141</v>
      </c>
      <c r="I76" s="12" t="s">
        <v>142</v>
      </c>
      <c r="J76" s="430"/>
      <c r="K76" s="45" t="s">
        <v>136</v>
      </c>
      <c r="L76" s="46" t="s">
        <v>252</v>
      </c>
      <c r="M76" s="45" t="s">
        <v>138</v>
      </c>
      <c r="N76" s="45" t="s">
        <v>139</v>
      </c>
      <c r="O76" s="45" t="s">
        <v>140</v>
      </c>
      <c r="P76" s="45" t="s">
        <v>141</v>
      </c>
      <c r="Q76" s="45" t="s">
        <v>142</v>
      </c>
      <c r="R76" s="430"/>
      <c r="S76" s="57" t="s">
        <v>136</v>
      </c>
      <c r="T76" s="58" t="s">
        <v>252</v>
      </c>
      <c r="U76" s="57" t="s">
        <v>138</v>
      </c>
      <c r="V76" s="57" t="s">
        <v>139</v>
      </c>
      <c r="W76" s="57" t="s">
        <v>140</v>
      </c>
      <c r="X76" s="57" t="s">
        <v>141</v>
      </c>
      <c r="Y76" s="57" t="s">
        <v>142</v>
      </c>
      <c r="Z76" s="430"/>
      <c r="AA76" s="12" t="s">
        <v>136</v>
      </c>
      <c r="AB76" s="13" t="s">
        <v>252</v>
      </c>
      <c r="AC76" s="12" t="s">
        <v>138</v>
      </c>
      <c r="AD76" s="12" t="s">
        <v>139</v>
      </c>
      <c r="AE76" s="12" t="s">
        <v>140</v>
      </c>
      <c r="AF76" s="12" t="s">
        <v>141</v>
      </c>
      <c r="AG76" s="12" t="s">
        <v>142</v>
      </c>
    </row>
    <row r="77" spans="1:33" ht="13.5" customHeight="1">
      <c r="A77" s="253" t="s">
        <v>88</v>
      </c>
      <c r="B77" s="14" t="str">
        <f>+'8.คำนวณ'!G51</f>
        <v>โนนสัง,รพช.</v>
      </c>
      <c r="C77" s="264">
        <f>+'8.คำนวณ'!M51</f>
        <v>392.93866230509212</v>
      </c>
      <c r="D77" s="264">
        <f>+'8.คำนวณ'!N51</f>
        <v>114.20487689455891</v>
      </c>
      <c r="E77" s="264">
        <f>+'8.คำนวณ'!O51</f>
        <v>376.43210262828535</v>
      </c>
      <c r="F77" s="264">
        <f>+'8.คำนวณ'!P51</f>
        <v>525.54054404791611</v>
      </c>
      <c r="G77" s="264">
        <f>+'8.คำนวณ'!Q51</f>
        <v>1.2248011402198995</v>
      </c>
      <c r="H77" s="264">
        <f>+'8.คำนวณ'!R51</f>
        <v>10.351363222090789</v>
      </c>
      <c r="I77" s="264">
        <f>+'8.คำนวณ'!S51</f>
        <v>274.05761509104786</v>
      </c>
      <c r="J77" s="14" t="str">
        <f t="shared" ref="J77:J82" si="161">+B77</f>
        <v>โนนสัง,รพช.</v>
      </c>
      <c r="K77" s="50">
        <f>+(C77-C83)*100/C83</f>
        <v>-13.775162195621288</v>
      </c>
      <c r="L77" s="50">
        <f t="shared" ref="L77:Q77" si="162">+(D77-D83)*100/D83</f>
        <v>-10.504767082649296</v>
      </c>
      <c r="M77" s="50">
        <f t="shared" si="162"/>
        <v>22.03547159741721</v>
      </c>
      <c r="N77" s="50">
        <f t="shared" si="162"/>
        <v>-31.476669785627227</v>
      </c>
      <c r="O77" s="50">
        <f t="shared" si="162"/>
        <v>-55.530163480460672</v>
      </c>
      <c r="P77" s="50">
        <f t="shared" si="162"/>
        <v>-44.250265588718996</v>
      </c>
      <c r="Q77" s="50">
        <f t="shared" si="162"/>
        <v>-2.6763106048160212</v>
      </c>
      <c r="R77" s="14" t="str">
        <f t="shared" ref="R77:R82" si="163">+J77</f>
        <v>โนนสัง,รพช.</v>
      </c>
      <c r="S77" s="15">
        <f t="shared" ref="S77:S82" si="164">+K77/100</f>
        <v>-0.13775162195621288</v>
      </c>
      <c r="T77" s="15">
        <f t="shared" ref="T77:Y77" si="165">+L77/100</f>
        <v>-0.10504767082649297</v>
      </c>
      <c r="U77" s="15">
        <f t="shared" si="165"/>
        <v>0.22035471597417211</v>
      </c>
      <c r="V77" s="15">
        <f t="shared" si="165"/>
        <v>-0.31476669785627226</v>
      </c>
      <c r="W77" s="15">
        <f t="shared" si="165"/>
        <v>-0.5553016348046067</v>
      </c>
      <c r="X77" s="15">
        <f t="shared" si="165"/>
        <v>-0.44250265588718996</v>
      </c>
      <c r="Y77" s="15">
        <f t="shared" si="165"/>
        <v>-2.6763106048160214E-2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Not 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253" t="s">
        <v>88</v>
      </c>
      <c r="B78" s="14" t="str">
        <f>+'8.คำนวณ'!G52</f>
        <v>สุวรรณคูหา,รพช.</v>
      </c>
      <c r="C78" s="264">
        <f>+'8.คำนวณ'!M52</f>
        <v>466.05061317328642</v>
      </c>
      <c r="D78" s="264">
        <f>+'8.คำนวณ'!N52</f>
        <v>157.83177376811039</v>
      </c>
      <c r="E78" s="264">
        <f>+'8.คำนวณ'!O52</f>
        <v>228.48494163424118</v>
      </c>
      <c r="F78" s="264">
        <f>+'8.คำนวณ'!P52</f>
        <v>619.6227925696594</v>
      </c>
      <c r="G78" s="264">
        <f>+'8.คำนวณ'!Q52</f>
        <v>1.0134727387551752</v>
      </c>
      <c r="H78" s="264">
        <f>+'8.คำนวณ'!R52</f>
        <v>10.657784015156832</v>
      </c>
      <c r="I78" s="264">
        <f>+'8.คำนวณ'!S52</f>
        <v>236.86474196261327</v>
      </c>
      <c r="J78" s="14" t="str">
        <f t="shared" si="161"/>
        <v>สุวรรณคูหา,รพช.</v>
      </c>
      <c r="K78" s="50">
        <f>+(C78-C83)*100/C83</f>
        <v>2.2682224593533071</v>
      </c>
      <c r="L78" s="50">
        <f t="shared" ref="L78:Q78" si="168">+(D78-D83)*100/D83</f>
        <v>23.68290863950498</v>
      </c>
      <c r="M78" s="50">
        <f t="shared" si="168"/>
        <v>-25.927498184774102</v>
      </c>
      <c r="N78" s="50">
        <f t="shared" si="168"/>
        <v>-19.209625775834692</v>
      </c>
      <c r="O78" s="50">
        <f t="shared" si="168"/>
        <v>-63.203033105144897</v>
      </c>
      <c r="P78" s="50">
        <f t="shared" si="168"/>
        <v>-42.599963356538652</v>
      </c>
      <c r="Q78" s="50">
        <f t="shared" si="168"/>
        <v>-15.884291090465709</v>
      </c>
      <c r="R78" s="14" t="str">
        <f t="shared" si="163"/>
        <v>สุวรรณคูหา,รพช.</v>
      </c>
      <c r="S78" s="15">
        <f t="shared" si="164"/>
        <v>2.2682224593533071E-2</v>
      </c>
      <c r="T78" s="15">
        <f t="shared" ref="T78:Y82" si="169">+L78/100</f>
        <v>0.23682908639504979</v>
      </c>
      <c r="U78" s="15">
        <f t="shared" si="169"/>
        <v>-0.259274981847741</v>
      </c>
      <c r="V78" s="15">
        <f t="shared" si="169"/>
        <v>-0.19209625775834691</v>
      </c>
      <c r="W78" s="15">
        <f t="shared" si="169"/>
        <v>-0.63203033105144901</v>
      </c>
      <c r="X78" s="15">
        <f t="shared" si="169"/>
        <v>-0.4259996335653865</v>
      </c>
      <c r="Y78" s="15">
        <f t="shared" si="169"/>
        <v>-0.15884291090465708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Not 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253" t="s">
        <v>45</v>
      </c>
      <c r="B79" s="14" t="str">
        <f>+'8.คำนวณ'!G53</f>
        <v>โนนสะอาด,รพช.</v>
      </c>
      <c r="C79" s="264">
        <f>+'8.คำนวณ'!M53</f>
        <v>418.11698275136735</v>
      </c>
      <c r="D79" s="264">
        <f>+'8.คำนวณ'!N53</f>
        <v>100.70530556724162</v>
      </c>
      <c r="E79" s="264">
        <f>+'8.คำนวณ'!O53</f>
        <v>225.05434782608697</v>
      </c>
      <c r="F79" s="264">
        <f>+'8.คำนวณ'!P53</f>
        <v>670.16109821148416</v>
      </c>
      <c r="G79" s="264">
        <f>+'8.คำนวณ'!Q53</f>
        <v>4.1236885286659044</v>
      </c>
      <c r="H79" s="264">
        <f>+'8.คำนวณ'!R53</f>
        <v>12.258030431107354</v>
      </c>
      <c r="I79" s="264">
        <f>+'8.คำนวณ'!S53</f>
        <v>329.5290753050063</v>
      </c>
      <c r="J79" s="14" t="str">
        <f t="shared" si="161"/>
        <v>โนนสะอาด,รพช.</v>
      </c>
      <c r="K79" s="50">
        <f>+(C79-C83)*100/C83</f>
        <v>-8.2501355058803032</v>
      </c>
      <c r="L79" s="50">
        <f t="shared" ref="L79:Q79" si="171">+(D79-D83)*100/D83</f>
        <v>-21.083538437029254</v>
      </c>
      <c r="M79" s="50">
        <f t="shared" si="171"/>
        <v>-27.039661919785527</v>
      </c>
      <c r="N79" s="50">
        <f t="shared" si="171"/>
        <v>-12.620118942934822</v>
      </c>
      <c r="O79" s="50">
        <f t="shared" si="171"/>
        <v>49.722064019591492</v>
      </c>
      <c r="P79" s="50">
        <f t="shared" si="171"/>
        <v>-33.981454782570708</v>
      </c>
      <c r="Q79" s="50">
        <f t="shared" si="171"/>
        <v>17.022785011874056</v>
      </c>
      <c r="R79" s="14" t="str">
        <f t="shared" si="163"/>
        <v>โนนสะอาด,รพช.</v>
      </c>
      <c r="S79" s="15">
        <f t="shared" si="164"/>
        <v>-8.250135505880303E-2</v>
      </c>
      <c r="T79" s="15">
        <f t="shared" si="169"/>
        <v>-0.21083538437029253</v>
      </c>
      <c r="U79" s="15">
        <f t="shared" si="169"/>
        <v>-0.27039661919785529</v>
      </c>
      <c r="V79" s="15">
        <f t="shared" si="169"/>
        <v>-0.12620118942934822</v>
      </c>
      <c r="W79" s="15">
        <f t="shared" si="169"/>
        <v>0.49722064019591494</v>
      </c>
      <c r="X79" s="15">
        <f t="shared" si="169"/>
        <v>-0.33981454782570708</v>
      </c>
      <c r="Y79" s="15">
        <f t="shared" si="169"/>
        <v>0.17022785011874056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253" t="s">
        <v>53</v>
      </c>
      <c r="B80" s="14" t="str">
        <f>+'8.คำนวณ'!G54</f>
        <v>ปากชม,รพช.</v>
      </c>
      <c r="C80" s="264">
        <f>+'8.คำนวณ'!M54</f>
        <v>609.25195635252396</v>
      </c>
      <c r="D80" s="264">
        <f>+'8.คำนวณ'!N54</f>
        <v>215.41861043042061</v>
      </c>
      <c r="E80" s="264">
        <f>+'8.คำนวณ'!O54</f>
        <v>503.22213402061857</v>
      </c>
      <c r="F80" s="264">
        <f>+'8.คำนวณ'!P54</f>
        <v>1492.3171477811288</v>
      </c>
      <c r="G80" s="264">
        <f>+'8.คำนวณ'!Q54</f>
        <v>2.4318246365960086</v>
      </c>
      <c r="H80" s="264">
        <f>+'8.คำนวณ'!R54</f>
        <v>42.392966874080194</v>
      </c>
      <c r="I80" s="264">
        <f>+'8.คำนวณ'!S54</f>
        <v>276.2945772191311</v>
      </c>
      <c r="J80" s="14" t="str">
        <f t="shared" si="161"/>
        <v>ปากชม,รพช.</v>
      </c>
      <c r="K80" s="50">
        <f>+(C80-C83)*100/C83</f>
        <v>33.691733998189527</v>
      </c>
      <c r="L80" s="50">
        <f t="shared" ref="L80:Q80" si="173">+(D80-D83)*100/D83</f>
        <v>68.810117741311956</v>
      </c>
      <c r="M80" s="50">
        <f t="shared" si="173"/>
        <v>63.13951444281102</v>
      </c>
      <c r="N80" s="50">
        <f t="shared" si="173"/>
        <v>94.57783392760237</v>
      </c>
      <c r="O80" s="50">
        <f t="shared" si="173"/>
        <v>-11.705794122467267</v>
      </c>
      <c r="P80" s="50">
        <f t="shared" si="173"/>
        <v>128.3174296398461</v>
      </c>
      <c r="Q80" s="50">
        <f t="shared" si="173"/>
        <v>-1.8819177642082727</v>
      </c>
      <c r="R80" s="14" t="str">
        <f t="shared" si="163"/>
        <v>ปากชม,รพช.</v>
      </c>
      <c r="S80" s="15">
        <f t="shared" si="164"/>
        <v>0.33691733998189527</v>
      </c>
      <c r="T80" s="15">
        <f t="shared" si="169"/>
        <v>0.6881011774131196</v>
      </c>
      <c r="U80" s="15">
        <f t="shared" si="169"/>
        <v>0.63139514442811018</v>
      </c>
      <c r="V80" s="15">
        <f t="shared" si="169"/>
        <v>0.94577833927602373</v>
      </c>
      <c r="W80" s="15">
        <f t="shared" si="169"/>
        <v>-0.11705794122467267</v>
      </c>
      <c r="X80" s="15">
        <f t="shared" si="169"/>
        <v>1.2831742963984609</v>
      </c>
      <c r="Y80" s="15">
        <f t="shared" si="169"/>
        <v>-1.8819177642082727E-2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253" t="s">
        <v>55</v>
      </c>
      <c r="B81" s="14" t="str">
        <f>+'8.คำนวณ'!G55</f>
        <v>พรเจริญ,รพช.</v>
      </c>
      <c r="C81" s="264">
        <f>+'8.คำนวณ'!M55</f>
        <v>417.58673483848901</v>
      </c>
      <c r="D81" s="264">
        <f>+'8.คำนวณ'!N55</f>
        <v>75.60655939989249</v>
      </c>
      <c r="E81" s="264">
        <f>+'8.คำนวณ'!O55</f>
        <v>427.8934131736525</v>
      </c>
      <c r="F81" s="264">
        <f>+'8.คำนวณ'!P55</f>
        <v>873.94531036724084</v>
      </c>
      <c r="G81" s="264">
        <f>+'8.คำนวณ'!Q55</f>
        <v>4.4191156538162426</v>
      </c>
      <c r="H81" s="264">
        <f>+'8.คำนวณ'!R55</f>
        <v>23.744047772469727</v>
      </c>
      <c r="I81" s="264">
        <f>+'8.คำนวณ'!S55</f>
        <v>257.86990055221622</v>
      </c>
      <c r="J81" s="14" t="str">
        <f t="shared" si="161"/>
        <v>พรเจริญ,รพช.</v>
      </c>
      <c r="K81" s="50">
        <f>+(C81-C83)*100/C83</f>
        <v>-8.3664909187476315</v>
      </c>
      <c r="L81" s="50">
        <f t="shared" ref="L81:Q81" si="175">+(D81-D83)*100/D83</f>
        <v>-40.751859048715772</v>
      </c>
      <c r="M81" s="50">
        <f t="shared" si="175"/>
        <v>38.718706787978057</v>
      </c>
      <c r="N81" s="50">
        <f t="shared" si="175"/>
        <v>13.950567220436712</v>
      </c>
      <c r="O81" s="50">
        <f t="shared" si="175"/>
        <v>60.448373399507901</v>
      </c>
      <c r="P81" s="50">
        <f t="shared" si="175"/>
        <v>27.879229891093235</v>
      </c>
      <c r="Q81" s="50">
        <f t="shared" si="175"/>
        <v>-8.4249124134968589</v>
      </c>
      <c r="R81" s="14" t="str">
        <f t="shared" si="163"/>
        <v>พรเจริญ,รพช.</v>
      </c>
      <c r="S81" s="15">
        <f t="shared" si="164"/>
        <v>-8.3664909187476322E-2</v>
      </c>
      <c r="T81" s="15">
        <f t="shared" si="169"/>
        <v>-0.40751859048715772</v>
      </c>
      <c r="U81" s="15">
        <f t="shared" si="169"/>
        <v>0.38718706787978058</v>
      </c>
      <c r="V81" s="15">
        <f t="shared" si="169"/>
        <v>0.13950567220436713</v>
      </c>
      <c r="W81" s="15">
        <f t="shared" si="169"/>
        <v>0.60448373399507904</v>
      </c>
      <c r="X81" s="15">
        <f t="shared" si="169"/>
        <v>0.27879229891093238</v>
      </c>
      <c r="Y81" s="15">
        <f t="shared" si="169"/>
        <v>-8.4249124134968587E-2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Not 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OK</v>
      </c>
    </row>
    <row r="82" spans="1:33" ht="13.5" customHeight="1">
      <c r="A82" s="253" t="s">
        <v>51</v>
      </c>
      <c r="B82" s="14" t="str">
        <f>+'8.คำนวณ'!G56</f>
        <v>นาแก,รพช.</v>
      </c>
      <c r="C82" s="264">
        <f>+'8.คำนวณ'!M56</f>
        <v>430.33908504665806</v>
      </c>
      <c r="D82" s="264">
        <f>+'8.คำนวณ'!N56</f>
        <v>101.89294211364843</v>
      </c>
      <c r="E82" s="264">
        <f>+'8.คำนวณ'!O56</f>
        <v>89.68037140575079</v>
      </c>
      <c r="F82" s="264">
        <f>+'8.คำนวณ'!P56</f>
        <v>420.12066329966336</v>
      </c>
      <c r="G82" s="264">
        <f>+'8.คำนวณ'!Q56</f>
        <v>3.3124713902694221</v>
      </c>
      <c r="H82" s="264">
        <f>+'8.คำนวณ'!R56</f>
        <v>12.001144389223123</v>
      </c>
      <c r="I82" s="264">
        <f>+'8.คำนวณ'!S56</f>
        <v>314.94775187770273</v>
      </c>
      <c r="J82" s="14" t="str">
        <f t="shared" si="161"/>
        <v>นาแก,รพช.</v>
      </c>
      <c r="K82" s="50">
        <f>+(C82-C83)*100/C83</f>
        <v>-5.5681678372935988</v>
      </c>
      <c r="L82" s="50">
        <f t="shared" ref="L82:Q82" si="177">+(D82-D83)*100/D83</f>
        <v>-20.152861812422699</v>
      </c>
      <c r="M82" s="50">
        <f t="shared" si="177"/>
        <v>-70.926532723646673</v>
      </c>
      <c r="N82" s="50">
        <f t="shared" si="177"/>
        <v>-45.221986643642467</v>
      </c>
      <c r="O82" s="50">
        <f t="shared" si="177"/>
        <v>20.268553288973401</v>
      </c>
      <c r="P82" s="50">
        <f t="shared" si="177"/>
        <v>-35.364975803111072</v>
      </c>
      <c r="Q82" s="50">
        <f t="shared" si="177"/>
        <v>11.844646861112748</v>
      </c>
      <c r="R82" s="14" t="str">
        <f t="shared" si="163"/>
        <v>นาแก,รพช.</v>
      </c>
      <c r="S82" s="15">
        <f t="shared" si="164"/>
        <v>-5.5681678372935986E-2</v>
      </c>
      <c r="T82" s="15">
        <f t="shared" si="169"/>
        <v>-0.20152861812422698</v>
      </c>
      <c r="U82" s="15">
        <f t="shared" si="169"/>
        <v>-0.70926532723646674</v>
      </c>
      <c r="V82" s="15">
        <f t="shared" si="169"/>
        <v>-0.45221986643642464</v>
      </c>
      <c r="W82" s="15">
        <f t="shared" si="169"/>
        <v>0.20268553288973401</v>
      </c>
      <c r="X82" s="15">
        <f t="shared" si="169"/>
        <v>-0.35364975803111071</v>
      </c>
      <c r="Y82" s="15">
        <f t="shared" si="169"/>
        <v>0.11844646861112748</v>
      </c>
      <c r="Z82" s="14" t="str">
        <f t="shared" si="166"/>
        <v>นาแก,รพช.</v>
      </c>
      <c r="AA82" s="16" t="str">
        <f>+IF(AND(C82&gt;C85),"OK","Not OK")</f>
        <v>OK</v>
      </c>
      <c r="AB82" s="16" t="str">
        <f t="shared" ref="AB82:AG82" si="178">+IF(AND(D82&gt;D85),"OK","Not OK")</f>
        <v>OK</v>
      </c>
      <c r="AC82" s="16" t="str">
        <f t="shared" si="178"/>
        <v>Not OK</v>
      </c>
      <c r="AD82" s="16" t="str">
        <f t="shared" si="178"/>
        <v>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143</v>
      </c>
      <c r="C83" s="19">
        <f t="shared" ref="C83:I83" si="179">AVERAGE(C77:C82)</f>
        <v>455.71400574456948</v>
      </c>
      <c r="D83" s="19">
        <f t="shared" si="179"/>
        <v>127.61001136231209</v>
      </c>
      <c r="E83" s="19">
        <f t="shared" si="179"/>
        <v>308.46121844810591</v>
      </c>
      <c r="F83" s="19">
        <f t="shared" si="179"/>
        <v>766.95125937951559</v>
      </c>
      <c r="G83" s="19">
        <f t="shared" si="179"/>
        <v>2.7542290147204422</v>
      </c>
      <c r="H83" s="19">
        <f t="shared" si="179"/>
        <v>18.567556117354673</v>
      </c>
      <c r="I83" s="19">
        <f t="shared" si="179"/>
        <v>281.59394366795294</v>
      </c>
    </row>
    <row r="84" spans="1:33" ht="13.5" customHeight="1">
      <c r="B84" s="20" t="s">
        <v>267</v>
      </c>
      <c r="C84" s="21">
        <f t="shared" ref="C84:I84" si="180">+STDEV(C77:C82)</f>
        <v>78.908305011693855</v>
      </c>
      <c r="D84" s="21">
        <f t="shared" si="180"/>
        <v>50.77990248904073</v>
      </c>
      <c r="E84" s="21">
        <f t="shared" si="180"/>
        <v>153.64496374458628</v>
      </c>
      <c r="F84" s="21">
        <f t="shared" si="180"/>
        <v>386.58712013954153</v>
      </c>
      <c r="G84" s="21">
        <f t="shared" si="180"/>
        <v>1.4444533948784586</v>
      </c>
      <c r="H84" s="21">
        <f t="shared" si="180"/>
        <v>12.707827991846738</v>
      </c>
      <c r="I84" s="21">
        <f t="shared" si="180"/>
        <v>34.809954344373061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144</v>
      </c>
      <c r="C85" s="21">
        <f>+C83-C84</f>
        <v>376.80570073287561</v>
      </c>
      <c r="D85" s="21">
        <f t="shared" ref="D85:I85" si="181">+D83-D84</f>
        <v>76.830108873271371</v>
      </c>
      <c r="E85" s="21">
        <f t="shared" si="181"/>
        <v>154.81625470351963</v>
      </c>
      <c r="F85" s="21">
        <f t="shared" si="181"/>
        <v>380.36413923997407</v>
      </c>
      <c r="G85" s="21">
        <f t="shared" si="181"/>
        <v>1.3097756198419837</v>
      </c>
      <c r="H85" s="21">
        <f t="shared" si="181"/>
        <v>5.8597281255079352</v>
      </c>
      <c r="I85" s="21">
        <f t="shared" si="181"/>
        <v>246.78398932357987</v>
      </c>
    </row>
    <row r="86" spans="1:33" ht="13.5" customHeight="1">
      <c r="B86" s="430" t="s">
        <v>150</v>
      </c>
      <c r="C86" s="439" t="s">
        <v>134</v>
      </c>
      <c r="D86" s="440"/>
      <c r="E86" s="440"/>
      <c r="F86" s="440"/>
      <c r="G86" s="440"/>
      <c r="H86" s="440"/>
      <c r="I86" s="441"/>
      <c r="J86" s="434" t="s">
        <v>150</v>
      </c>
      <c r="K86" s="436" t="s">
        <v>4</v>
      </c>
      <c r="L86" s="437"/>
      <c r="M86" s="437"/>
      <c r="N86" s="437"/>
      <c r="O86" s="437"/>
      <c r="P86" s="437"/>
      <c r="Q86" s="438"/>
      <c r="R86" s="434" t="s">
        <v>150</v>
      </c>
      <c r="S86" s="431" t="s">
        <v>4</v>
      </c>
      <c r="T86" s="432"/>
      <c r="U86" s="432"/>
      <c r="V86" s="432"/>
      <c r="W86" s="432"/>
      <c r="X86" s="432"/>
      <c r="Y86" s="433"/>
      <c r="Z86" s="434" t="s">
        <v>150</v>
      </c>
      <c r="AA86" s="439" t="s">
        <v>135</v>
      </c>
      <c r="AB86" s="440"/>
      <c r="AC86" s="440"/>
      <c r="AD86" s="440"/>
      <c r="AE86" s="440"/>
      <c r="AF86" s="440"/>
      <c r="AG86" s="441"/>
    </row>
    <row r="87" spans="1:33" ht="13.5" customHeight="1">
      <c r="B87" s="430"/>
      <c r="C87" s="12" t="s">
        <v>136</v>
      </c>
      <c r="D87" s="13" t="s">
        <v>252</v>
      </c>
      <c r="E87" s="12" t="s">
        <v>138</v>
      </c>
      <c r="F87" s="12" t="s">
        <v>139</v>
      </c>
      <c r="G87" s="12" t="s">
        <v>140</v>
      </c>
      <c r="H87" s="12" t="s">
        <v>141</v>
      </c>
      <c r="I87" s="12" t="s">
        <v>142</v>
      </c>
      <c r="J87" s="435"/>
      <c r="K87" s="45" t="s">
        <v>136</v>
      </c>
      <c r="L87" s="46" t="s">
        <v>252</v>
      </c>
      <c r="M87" s="45" t="s">
        <v>138</v>
      </c>
      <c r="N87" s="45" t="s">
        <v>139</v>
      </c>
      <c r="O87" s="45" t="s">
        <v>140</v>
      </c>
      <c r="P87" s="45" t="s">
        <v>141</v>
      </c>
      <c r="Q87" s="45" t="s">
        <v>142</v>
      </c>
      <c r="R87" s="435"/>
      <c r="S87" s="57" t="s">
        <v>136</v>
      </c>
      <c r="T87" s="58" t="s">
        <v>252</v>
      </c>
      <c r="U87" s="57" t="s">
        <v>138</v>
      </c>
      <c r="V87" s="57" t="s">
        <v>139</v>
      </c>
      <c r="W87" s="57" t="s">
        <v>140</v>
      </c>
      <c r="X87" s="57" t="s">
        <v>141</v>
      </c>
      <c r="Y87" s="57" t="s">
        <v>142</v>
      </c>
      <c r="Z87" s="435"/>
      <c r="AA87" s="12" t="s">
        <v>136</v>
      </c>
      <c r="AB87" s="13" t="s">
        <v>252</v>
      </c>
      <c r="AC87" s="12" t="s">
        <v>138</v>
      </c>
      <c r="AD87" s="12" t="s">
        <v>139</v>
      </c>
      <c r="AE87" s="12" t="s">
        <v>140</v>
      </c>
      <c r="AF87" s="12" t="s">
        <v>141</v>
      </c>
      <c r="AG87" s="12" t="s">
        <v>142</v>
      </c>
    </row>
    <row r="88" spans="1:33" ht="13.5" customHeight="1">
      <c r="A88" s="253" t="s">
        <v>45</v>
      </c>
      <c r="B88" s="14" t="str">
        <f>+'8.คำนวณ'!G57</f>
        <v>กุดจับ,รพช.</v>
      </c>
      <c r="C88" s="264">
        <f>+'8.คำนวณ'!M57</f>
        <v>401.55981099724869</v>
      </c>
      <c r="D88" s="264">
        <f>+'8.คำนวณ'!N57</f>
        <v>163.80077036564455</v>
      </c>
      <c r="E88" s="264">
        <f>+'8.คำนวณ'!O57</f>
        <v>321.80633258857324</v>
      </c>
      <c r="F88" s="264">
        <f>+'8.คำนวณ'!P57</f>
        <v>1190.6301392673327</v>
      </c>
      <c r="G88" s="264">
        <f>+'8.คำนวณ'!Q57</f>
        <v>3.401609809226013</v>
      </c>
      <c r="H88" s="264">
        <f>+'8.คำนวณ'!R57</f>
        <v>11.776595931560271</v>
      </c>
      <c r="I88" s="264">
        <f>+'8.คำนวณ'!S57</f>
        <v>252.23971809083295</v>
      </c>
      <c r="J88" s="14" t="str">
        <f>+B88</f>
        <v>กุดจับ,รพช.</v>
      </c>
      <c r="K88" s="50">
        <f>+(C88-C93)*100/C93</f>
        <v>-15.989861271621457</v>
      </c>
      <c r="L88" s="50">
        <f t="shared" ref="L88:Q88" si="182">+(D88-D93)*100/D93</f>
        <v>-24.020633884806305</v>
      </c>
      <c r="M88" s="50">
        <f t="shared" si="182"/>
        <v>-3.6423441411462556</v>
      </c>
      <c r="N88" s="50">
        <f t="shared" si="182"/>
        <v>32.914582968325469</v>
      </c>
      <c r="O88" s="50">
        <f t="shared" si="182"/>
        <v>-4.4621169856938883</v>
      </c>
      <c r="P88" s="50">
        <f t="shared" si="182"/>
        <v>-27.892940266427889</v>
      </c>
      <c r="Q88" s="50">
        <f t="shared" si="182"/>
        <v>-12.134394284178059</v>
      </c>
      <c r="R88" s="14" t="str">
        <f>+J88</f>
        <v>กุดจับ,รพช.</v>
      </c>
      <c r="S88" s="15">
        <f>+K88/100</f>
        <v>-0.15989861271621458</v>
      </c>
      <c r="T88" s="15">
        <f t="shared" ref="T88:Y88" si="183">+L88/100</f>
        <v>-0.24020633884806306</v>
      </c>
      <c r="U88" s="15">
        <f t="shared" si="183"/>
        <v>-3.6423441411462559E-2</v>
      </c>
      <c r="V88" s="15">
        <f t="shared" si="183"/>
        <v>0.32914582968325468</v>
      </c>
      <c r="W88" s="15">
        <f t="shared" si="183"/>
        <v>-4.4621169856938883E-2</v>
      </c>
      <c r="X88" s="15">
        <f t="shared" si="183"/>
        <v>-0.2789294026642789</v>
      </c>
      <c r="Y88" s="15">
        <f t="shared" si="183"/>
        <v>-0.12134394284178059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OK</v>
      </c>
      <c r="AC88" s="16" t="str">
        <f t="shared" si="184"/>
        <v>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Not OK</v>
      </c>
      <c r="AG88" s="16" t="str">
        <f>+IF(AND(I88&gt;I95),"OK","Not OK")</f>
        <v>Not OK</v>
      </c>
    </row>
    <row r="89" spans="1:33" ht="13.5" customHeight="1">
      <c r="A89" s="253" t="s">
        <v>45</v>
      </c>
      <c r="B89" s="14" t="str">
        <f>+'8.คำนวณ'!G58</f>
        <v>หนองวัวซอ,รพช.</v>
      </c>
      <c r="C89" s="264">
        <f>+'8.คำนวณ'!M58</f>
        <v>416.07818563908364</v>
      </c>
      <c r="D89" s="264">
        <f>+'8.คำนวณ'!N58</f>
        <v>119.70766109735546</v>
      </c>
      <c r="E89" s="264">
        <f>+'8.คำนวณ'!O58</f>
        <v>244.46924780802954</v>
      </c>
      <c r="F89" s="264">
        <f>+'8.คำนวณ'!P58</f>
        <v>581.32444105070249</v>
      </c>
      <c r="G89" s="264">
        <f>+'8.คำนวณ'!Q58</f>
        <v>1.7987771916416575</v>
      </c>
      <c r="H89" s="264">
        <f>+'8.คำนวณ'!R58</f>
        <v>13.375497418308573</v>
      </c>
      <c r="I89" s="264">
        <f>+'8.คำนวณ'!S58</f>
        <v>264.40400428621956</v>
      </c>
      <c r="J89" s="14" t="str">
        <f>+B89</f>
        <v>หนองวัวซอ,รพช.</v>
      </c>
      <c r="K89" s="50">
        <f>+(C89-C93)*100/C93</f>
        <v>-12.952478958032598</v>
      </c>
      <c r="L89" s="50">
        <f t="shared" ref="L89:Q89" si="185">+(D89-D93)*100/D93</f>
        <v>-44.473324582012204</v>
      </c>
      <c r="M89" s="50">
        <f t="shared" si="185"/>
        <v>-26.799191740966403</v>
      </c>
      <c r="N89" s="50">
        <f t="shared" si="185"/>
        <v>-35.104535738448703</v>
      </c>
      <c r="O89" s="50">
        <f t="shared" si="185"/>
        <v>-49.479401065413477</v>
      </c>
      <c r="P89" s="50">
        <f t="shared" si="185"/>
        <v>-18.10300727704136</v>
      </c>
      <c r="Q89" s="50">
        <f t="shared" si="185"/>
        <v>-7.897066464641858</v>
      </c>
      <c r="R89" s="14" t="str">
        <f>+J89</f>
        <v>หนองวัวซอ,รพช.</v>
      </c>
      <c r="S89" s="15">
        <f>+K89/100</f>
        <v>-0.12952478958032598</v>
      </c>
      <c r="T89" s="15">
        <f t="shared" ref="T89:Y92" si="186">+L89/100</f>
        <v>-0.44473324582012203</v>
      </c>
      <c r="U89" s="15">
        <f t="shared" si="186"/>
        <v>-0.26799191740966405</v>
      </c>
      <c r="V89" s="15">
        <f t="shared" si="186"/>
        <v>-0.35104535738448706</v>
      </c>
      <c r="W89" s="15">
        <f t="shared" si="186"/>
        <v>-0.49479401065413475</v>
      </c>
      <c r="X89" s="15">
        <f t="shared" si="186"/>
        <v>-0.18103007277041361</v>
      </c>
      <c r="Y89" s="15">
        <f t="shared" si="186"/>
        <v>-7.8970664646418581E-2</v>
      </c>
      <c r="Z89" s="14" t="str">
        <f>+R89</f>
        <v>หนองวัวซอ,รพช.</v>
      </c>
      <c r="AA89" s="16" t="str">
        <f>+IF(AND(C89&gt;C95),"OK","Not OK")</f>
        <v>OK</v>
      </c>
      <c r="AB89" s="16" t="str">
        <f t="shared" ref="AB89:AG89" si="187">+IF(AND(D89&gt;D95),"OK","Not OK")</f>
        <v>Not OK</v>
      </c>
      <c r="AC89" s="16" t="str">
        <f t="shared" si="187"/>
        <v>OK</v>
      </c>
      <c r="AD89" s="16" t="str">
        <f t="shared" si="187"/>
        <v>Not OK</v>
      </c>
      <c r="AE89" s="16" t="str">
        <f t="shared" si="187"/>
        <v>Not OK</v>
      </c>
      <c r="AF89" s="16" t="str">
        <f t="shared" si="187"/>
        <v>OK</v>
      </c>
      <c r="AG89" s="16" t="str">
        <f t="shared" si="187"/>
        <v>OK</v>
      </c>
    </row>
    <row r="90" spans="1:33" ht="13.5" customHeight="1">
      <c r="A90" s="253" t="s">
        <v>45</v>
      </c>
      <c r="B90" s="14" t="str">
        <f>+'8.คำนวณ'!G59</f>
        <v>วังสามหมอ,รพช.</v>
      </c>
      <c r="C90" s="264">
        <f>+'8.คำนวณ'!M59</f>
        <v>529.40843150766307</v>
      </c>
      <c r="D90" s="264">
        <f>+'8.คำนวณ'!N59</f>
        <v>266.02449138647972</v>
      </c>
      <c r="E90" s="264">
        <f>+'8.คำนวณ'!O59</f>
        <v>347.94377401998452</v>
      </c>
      <c r="F90" s="264">
        <f>+'8.คำนวณ'!P59</f>
        <v>1131.3640280561124</v>
      </c>
      <c r="G90" s="264">
        <f>+'8.คำนวณ'!Q59</f>
        <v>3.8890060749240636</v>
      </c>
      <c r="H90" s="264">
        <f>+'8.คำนวณ'!R59</f>
        <v>20.27354454944313</v>
      </c>
      <c r="I90" s="264">
        <f>+'8.คำนวณ'!S59</f>
        <v>310.47838683616493</v>
      </c>
      <c r="J90" s="14" t="str">
        <f>+B90</f>
        <v>วังสามหมอ,รพช.</v>
      </c>
      <c r="K90" s="50">
        <f>+(C90-C93)*100/C93</f>
        <v>10.757288346359919</v>
      </c>
      <c r="L90" s="50">
        <f t="shared" ref="L90:Q90" si="188">+(D90-D93)*100/D93</f>
        <v>23.396075497950537</v>
      </c>
      <c r="M90" s="50">
        <f t="shared" si="188"/>
        <v>4.1839238077160479</v>
      </c>
      <c r="N90" s="50">
        <f t="shared" si="188"/>
        <v>26.298480959820008</v>
      </c>
      <c r="O90" s="50">
        <f t="shared" si="188"/>
        <v>9.2269332068280949</v>
      </c>
      <c r="P90" s="50">
        <f t="shared" si="188"/>
        <v>24.133127801409568</v>
      </c>
      <c r="Q90" s="50">
        <f t="shared" si="188"/>
        <v>8.1525610935193509</v>
      </c>
      <c r="R90" s="14" t="str">
        <f>+J90</f>
        <v>วังสามหมอ,รพช.</v>
      </c>
      <c r="S90" s="15">
        <f>+K90/100</f>
        <v>0.10757288346359919</v>
      </c>
      <c r="T90" s="15">
        <f t="shared" si="186"/>
        <v>0.23396075497950539</v>
      </c>
      <c r="U90" s="15">
        <f t="shared" si="186"/>
        <v>4.183923807716048E-2</v>
      </c>
      <c r="V90" s="15">
        <f t="shared" si="186"/>
        <v>0.26298480959820009</v>
      </c>
      <c r="W90" s="15">
        <f t="shared" si="186"/>
        <v>9.2269332068280946E-2</v>
      </c>
      <c r="X90" s="15">
        <f t="shared" si="186"/>
        <v>0.24133127801409568</v>
      </c>
      <c r="Y90" s="15">
        <f t="shared" si="186"/>
        <v>8.1525610935193504E-2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253" t="s">
        <v>45</v>
      </c>
      <c r="B91" s="14" t="str">
        <f>+'8.คำนวณ'!G60</f>
        <v>น้ำโสม,รพช.</v>
      </c>
      <c r="C91" s="264">
        <f>+'8.คำนวณ'!M60</f>
        <v>458.85283103551956</v>
      </c>
      <c r="D91" s="264">
        <f>+'8.คำนวณ'!N60</f>
        <v>202.50985740669157</v>
      </c>
      <c r="E91" s="264">
        <f>+'8.คำนวณ'!O60</f>
        <v>516.08393719806759</v>
      </c>
      <c r="F91" s="264">
        <f>+'8.คำนวณ'!P60</f>
        <v>663.51141798585377</v>
      </c>
      <c r="G91" s="264">
        <f>+'8.คำนวณ'!Q60</f>
        <v>4.8894201799910588</v>
      </c>
      <c r="H91" s="264">
        <f>+'8.คำนวณ'!R60</f>
        <v>19.793266468404379</v>
      </c>
      <c r="I91" s="264">
        <f>+'8.คำนวณ'!S60</f>
        <v>301.01178005411674</v>
      </c>
      <c r="J91" s="14" t="str">
        <f>+B91</f>
        <v>น้ำโสม,รพช.</v>
      </c>
      <c r="K91" s="50">
        <f>+(C91-C93)*100/C93</f>
        <v>-4.003615562346817</v>
      </c>
      <c r="L91" s="50">
        <f t="shared" ref="L91:Q91" si="190">+(D91-D93)*100/D93</f>
        <v>-6.0653343479887836</v>
      </c>
      <c r="M91" s="50">
        <f t="shared" si="190"/>
        <v>54.529707401349803</v>
      </c>
      <c r="N91" s="50">
        <f t="shared" si="190"/>
        <v>-25.929690079422198</v>
      </c>
      <c r="O91" s="50">
        <f t="shared" si="190"/>
        <v>37.324643143024339</v>
      </c>
      <c r="P91" s="50">
        <f t="shared" si="190"/>
        <v>21.192427408915226</v>
      </c>
      <c r="Q91" s="50">
        <f t="shared" si="190"/>
        <v>4.8549474374549222</v>
      </c>
      <c r="R91" s="14" t="str">
        <f>+J91</f>
        <v>น้ำโสม,รพช.</v>
      </c>
      <c r="S91" s="15">
        <f>+K91/100</f>
        <v>-4.003615562346817E-2</v>
      </c>
      <c r="T91" s="15">
        <f t="shared" si="186"/>
        <v>-6.0653343479887836E-2</v>
      </c>
      <c r="U91" s="15">
        <f t="shared" si="186"/>
        <v>0.54529707401349803</v>
      </c>
      <c r="V91" s="15">
        <f t="shared" si="186"/>
        <v>-0.25929690079422196</v>
      </c>
      <c r="W91" s="15">
        <f t="shared" si="186"/>
        <v>0.37324643143024339</v>
      </c>
      <c r="X91" s="15">
        <f t="shared" si="186"/>
        <v>0.21192427408915226</v>
      </c>
      <c r="Y91" s="15">
        <f t="shared" si="186"/>
        <v>4.854947437454922E-2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253" t="s">
        <v>53</v>
      </c>
      <c r="B92" s="14" t="str">
        <f>+'8.คำนวณ'!G61</f>
        <v>ผาขาว,รพช.</v>
      </c>
      <c r="C92" s="264">
        <f>+'8.คำนวณ'!M61</f>
        <v>584.04924629535003</v>
      </c>
      <c r="D92" s="264">
        <f>+'8.คำนวณ'!N61</f>
        <v>325.88652305825246</v>
      </c>
      <c r="E92" s="264">
        <f>+'8.คำนวณ'!O61</f>
        <v>239.55018147086918</v>
      </c>
      <c r="F92" s="264">
        <f>+'8.คำนวณ'!P61</f>
        <v>912.09964665815232</v>
      </c>
      <c r="G92" s="264">
        <f>+'8.คำนวณ'!Q61</f>
        <v>3.823600309926249</v>
      </c>
      <c r="H92" s="264">
        <f>+'8.คำนวณ'!R61</f>
        <v>16.441587511120041</v>
      </c>
      <c r="I92" s="264">
        <f>+'8.คำนวณ'!S61</f>
        <v>307.23843893714871</v>
      </c>
      <c r="J92" s="14" t="str">
        <f>+B92</f>
        <v>ผาขาว,รพช.</v>
      </c>
      <c r="K92" s="50">
        <f>+(C92-C93)*100/C93</f>
        <v>22.188667445641027</v>
      </c>
      <c r="L92" s="50">
        <f t="shared" ref="L92:Q92" si="192">+(D92-D93)*100/D93</f>
        <v>51.163217316856745</v>
      </c>
      <c r="M92" s="50">
        <f t="shared" si="192"/>
        <v>-28.272095326953202</v>
      </c>
      <c r="N92" s="50">
        <f t="shared" si="192"/>
        <v>1.821161889725363</v>
      </c>
      <c r="O92" s="50">
        <f t="shared" si="192"/>
        <v>7.3899417012549682</v>
      </c>
      <c r="P92" s="50">
        <f t="shared" si="192"/>
        <v>0.67039233314451452</v>
      </c>
      <c r="Q92" s="50">
        <f t="shared" si="192"/>
        <v>7.0239522178455767</v>
      </c>
      <c r="R92" s="14" t="str">
        <f>+J92</f>
        <v>ผาขาว,รพช.</v>
      </c>
      <c r="S92" s="15">
        <f>+K92/100</f>
        <v>0.22188667445641028</v>
      </c>
      <c r="T92" s="15">
        <f t="shared" si="186"/>
        <v>0.51163217316856746</v>
      </c>
      <c r="U92" s="15">
        <f t="shared" si="186"/>
        <v>-0.282720953269532</v>
      </c>
      <c r="V92" s="15">
        <f t="shared" si="186"/>
        <v>1.8211618897253631E-2</v>
      </c>
      <c r="W92" s="15">
        <f t="shared" si="186"/>
        <v>7.3899417012549679E-2</v>
      </c>
      <c r="X92" s="15">
        <f t="shared" si="186"/>
        <v>6.7039233314451453E-3</v>
      </c>
      <c r="Y92" s="15">
        <f t="shared" si="186"/>
        <v>7.0239522178455763E-2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143</v>
      </c>
      <c r="C93" s="19">
        <f t="shared" ref="C93:I93" si="194">AVERAGE(C88:C92)</f>
        <v>477.98970109497293</v>
      </c>
      <c r="D93" s="19">
        <f t="shared" si="194"/>
        <v>215.58586066288476</v>
      </c>
      <c r="E93" s="19">
        <f t="shared" si="194"/>
        <v>333.97069461710481</v>
      </c>
      <c r="F93" s="19">
        <f t="shared" si="194"/>
        <v>895.78593460363084</v>
      </c>
      <c r="G93" s="19">
        <f t="shared" si="194"/>
        <v>3.5604827131418082</v>
      </c>
      <c r="H93" s="19">
        <f t="shared" si="194"/>
        <v>16.332098375767277</v>
      </c>
      <c r="I93" s="19">
        <f t="shared" si="194"/>
        <v>287.07446564089662</v>
      </c>
      <c r="J93" s="23"/>
      <c r="R93" s="23"/>
      <c r="Z93" s="23"/>
    </row>
    <row r="94" spans="1:33" ht="13.5" customHeight="1">
      <c r="B94" s="20" t="s">
        <v>267</v>
      </c>
      <c r="C94" s="21">
        <f t="shared" ref="C94:I94" si="195">STDEV(C88:C92)</f>
        <v>77.351949890470962</v>
      </c>
      <c r="D94" s="21">
        <f t="shared" si="195"/>
        <v>81.785692795721928</v>
      </c>
      <c r="E94" s="21">
        <f t="shared" si="195"/>
        <v>112.28779325758123</v>
      </c>
      <c r="F94" s="21">
        <f t="shared" si="195"/>
        <v>271.81508527721292</v>
      </c>
      <c r="G94" s="21">
        <f t="shared" si="195"/>
        <v>1.1260639639750487</v>
      </c>
      <c r="H94" s="21">
        <f t="shared" si="195"/>
        <v>3.7756046574375173</v>
      </c>
      <c r="I94" s="21">
        <f t="shared" si="195"/>
        <v>26.814117244325903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144</v>
      </c>
      <c r="C95" s="21">
        <f>+C93-C94</f>
        <v>400.63775120450197</v>
      </c>
      <c r="D95" s="21">
        <f t="shared" ref="D95:I95" si="196">+D93-D94</f>
        <v>133.80016786716283</v>
      </c>
      <c r="E95" s="21">
        <f t="shared" si="196"/>
        <v>221.68290135952358</v>
      </c>
      <c r="F95" s="21">
        <f t="shared" si="196"/>
        <v>623.97084932641792</v>
      </c>
      <c r="G95" s="21">
        <f t="shared" si="196"/>
        <v>2.4344187491667597</v>
      </c>
      <c r="H95" s="21">
        <f t="shared" si="196"/>
        <v>12.55649371832976</v>
      </c>
      <c r="I95" s="21">
        <f t="shared" si="196"/>
        <v>260.26034839657069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430" t="s">
        <v>151</v>
      </c>
      <c r="C96" s="439" t="s">
        <v>134</v>
      </c>
      <c r="D96" s="440"/>
      <c r="E96" s="440"/>
      <c r="F96" s="440"/>
      <c r="G96" s="440"/>
      <c r="H96" s="440"/>
      <c r="I96" s="441"/>
      <c r="J96" s="430" t="s">
        <v>151</v>
      </c>
      <c r="K96" s="436" t="s">
        <v>4</v>
      </c>
      <c r="L96" s="437"/>
      <c r="M96" s="437"/>
      <c r="N96" s="437"/>
      <c r="O96" s="437"/>
      <c r="P96" s="437"/>
      <c r="Q96" s="438"/>
      <c r="R96" s="430" t="s">
        <v>151</v>
      </c>
      <c r="S96" s="431" t="s">
        <v>4</v>
      </c>
      <c r="T96" s="432"/>
      <c r="U96" s="432"/>
      <c r="V96" s="432"/>
      <c r="W96" s="432"/>
      <c r="X96" s="432"/>
      <c r="Y96" s="433"/>
      <c r="Z96" s="430" t="s">
        <v>151</v>
      </c>
      <c r="AA96" s="439" t="s">
        <v>135</v>
      </c>
      <c r="AB96" s="440"/>
      <c r="AC96" s="440"/>
      <c r="AD96" s="440"/>
      <c r="AE96" s="440"/>
      <c r="AF96" s="440"/>
      <c r="AG96" s="441"/>
    </row>
    <row r="97" spans="1:33" ht="13.5" customHeight="1">
      <c r="B97" s="430"/>
      <c r="C97" s="12" t="s">
        <v>136</v>
      </c>
      <c r="D97" s="13" t="s">
        <v>252</v>
      </c>
      <c r="E97" s="12" t="s">
        <v>138</v>
      </c>
      <c r="F97" s="12" t="s">
        <v>139</v>
      </c>
      <c r="G97" s="12" t="s">
        <v>140</v>
      </c>
      <c r="H97" s="12" t="s">
        <v>141</v>
      </c>
      <c r="I97" s="12" t="s">
        <v>142</v>
      </c>
      <c r="J97" s="430"/>
      <c r="K97" s="45" t="s">
        <v>136</v>
      </c>
      <c r="L97" s="46" t="s">
        <v>252</v>
      </c>
      <c r="M97" s="45" t="s">
        <v>138</v>
      </c>
      <c r="N97" s="45" t="s">
        <v>139</v>
      </c>
      <c r="O97" s="45" t="s">
        <v>140</v>
      </c>
      <c r="P97" s="45" t="s">
        <v>141</v>
      </c>
      <c r="Q97" s="45" t="s">
        <v>142</v>
      </c>
      <c r="R97" s="430"/>
      <c r="S97" s="57" t="s">
        <v>136</v>
      </c>
      <c r="T97" s="58" t="s">
        <v>252</v>
      </c>
      <c r="U97" s="57" t="s">
        <v>138</v>
      </c>
      <c r="V97" s="57" t="s">
        <v>139</v>
      </c>
      <c r="W97" s="57" t="s">
        <v>140</v>
      </c>
      <c r="X97" s="57" t="s">
        <v>141</v>
      </c>
      <c r="Y97" s="57" t="s">
        <v>142</v>
      </c>
      <c r="Z97" s="430"/>
      <c r="AA97" s="12" t="s">
        <v>136</v>
      </c>
      <c r="AB97" s="13" t="s">
        <v>252</v>
      </c>
      <c r="AC97" s="12" t="s">
        <v>138</v>
      </c>
      <c r="AD97" s="12" t="s">
        <v>139</v>
      </c>
      <c r="AE97" s="12" t="s">
        <v>140</v>
      </c>
      <c r="AF97" s="12" t="s">
        <v>141</v>
      </c>
      <c r="AG97" s="12" t="s">
        <v>142</v>
      </c>
    </row>
    <row r="98" spans="1:33" ht="13.5" customHeight="1">
      <c r="A98" s="253" t="s">
        <v>88</v>
      </c>
      <c r="B98" s="14" t="str">
        <f>+'8.คำนวณ'!G62</f>
        <v>นากลาง,รพช.</v>
      </c>
      <c r="C98" s="268">
        <f>+'8.คำนวณ'!M62</f>
        <v>461.55022663595958</v>
      </c>
      <c r="D98" s="268">
        <f>+'8.คำนวณ'!N62</f>
        <v>50.550102389579152</v>
      </c>
      <c r="E98" s="268">
        <f>+'8.คำนวณ'!O62</f>
        <v>309.19683860232948</v>
      </c>
      <c r="F98" s="268">
        <f>+'8.คำนวณ'!P62</f>
        <v>584.80276019824635</v>
      </c>
      <c r="G98" s="268">
        <f>+'8.คำนวณ'!Q62</f>
        <v>0.97991474226534514</v>
      </c>
      <c r="H98" s="268">
        <f>+'8.คำนวณ'!R62</f>
        <v>17.759650338677197</v>
      </c>
      <c r="I98" s="268">
        <f>+'8.คำนวณ'!S62</f>
        <v>230.9851631925599</v>
      </c>
      <c r="J98" s="14" t="str">
        <f t="shared" ref="J98:J103" si="197">+B98</f>
        <v>นากลาง,รพช.</v>
      </c>
      <c r="K98" s="50">
        <f>+(C98-C104)*100/C104</f>
        <v>-1.4703274168203548</v>
      </c>
      <c r="L98" s="50">
        <f t="shared" ref="L98:Q98" si="198">+(D98-D104)*100/D104</f>
        <v>-72.671531302235834</v>
      </c>
      <c r="M98" s="50">
        <f t="shared" si="198"/>
        <v>-35.952494617818964</v>
      </c>
      <c r="N98" s="50">
        <f t="shared" si="198"/>
        <v>-50.035158434919502</v>
      </c>
      <c r="O98" s="50">
        <f t="shared" si="198"/>
        <v>-81.969590969088216</v>
      </c>
      <c r="P98" s="50">
        <f t="shared" si="198"/>
        <v>-43.692359828965934</v>
      </c>
      <c r="Q98" s="50">
        <f t="shared" si="198"/>
        <v>-18.310418328360882</v>
      </c>
      <c r="R98" s="14" t="str">
        <f t="shared" ref="R98:R103" si="199">+J98</f>
        <v>นากลาง,รพช.</v>
      </c>
      <c r="S98" s="15">
        <f t="shared" ref="S98:S103" si="200">+K98/100</f>
        <v>-1.4703274168203549E-2</v>
      </c>
      <c r="T98" s="15">
        <f t="shared" ref="T98:Y103" si="201">+L98/100</f>
        <v>-0.72671531302235837</v>
      </c>
      <c r="U98" s="15">
        <f t="shared" si="201"/>
        <v>-0.35952494617818964</v>
      </c>
      <c r="V98" s="15">
        <f t="shared" si="201"/>
        <v>-0.50035158434919502</v>
      </c>
      <c r="W98" s="15">
        <f t="shared" si="201"/>
        <v>-0.81969590969088213</v>
      </c>
      <c r="X98" s="15">
        <f t="shared" si="201"/>
        <v>-0.43692359828965932</v>
      </c>
      <c r="Y98" s="15">
        <f t="shared" si="201"/>
        <v>-0.18310418328360881</v>
      </c>
      <c r="Z98" s="14" t="str">
        <f t="shared" ref="Z98:Z103" si="202">+R98</f>
        <v>นากลาง,รพช.</v>
      </c>
      <c r="AA98" s="16" t="str">
        <f>+IF(AND(C98&gt;C106),"OK","Not OK")</f>
        <v>OK</v>
      </c>
      <c r="AB98" s="16" t="str">
        <f t="shared" ref="AB98:AF98" si="203">+IF(AND(D98&gt;D106),"OK","Not OK")</f>
        <v>OK</v>
      </c>
      <c r="AC98" s="16" t="str">
        <f t="shared" si="203"/>
        <v>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253" t="s">
        <v>53</v>
      </c>
      <c r="B99" s="14" t="str">
        <f>+'8.คำนวณ'!G63</f>
        <v>เชียงคาน,รพช.</v>
      </c>
      <c r="C99" s="268">
        <f>+'8.คำนวณ'!M63</f>
        <v>541.07154215376738</v>
      </c>
      <c r="D99" s="268">
        <f>+'8.คำนวณ'!N63</f>
        <v>-0.61757253178600013</v>
      </c>
      <c r="E99" s="268">
        <f>+'8.คำนวณ'!O63</f>
        <v>285.07344544708781</v>
      </c>
      <c r="F99" s="268">
        <f>+'8.คำนวณ'!P63</f>
        <v>694.09119776582531</v>
      </c>
      <c r="G99" s="268">
        <f>+'8.คำนวณ'!Q63</f>
        <v>6.7760686235477214</v>
      </c>
      <c r="H99" s="268">
        <f>+'8.คำนวณ'!R63</f>
        <v>55.800028955083427</v>
      </c>
      <c r="I99" s="268">
        <f>+'8.คำนวณ'!S63</f>
        <v>239.98976021844868</v>
      </c>
      <c r="J99" s="14" t="str">
        <f t="shared" si="197"/>
        <v>เชียงคาน,รพช.</v>
      </c>
      <c r="K99" s="50">
        <f>+(C99-C104)*100/C104</f>
        <v>15.505526410531836</v>
      </c>
      <c r="L99" s="50">
        <f t="shared" ref="L99:Q99" si="204">+(D99-D104)*100/D104</f>
        <v>-100.33387294596247</v>
      </c>
      <c r="M99" s="50">
        <f t="shared" si="204"/>
        <v>-40.949451119479548</v>
      </c>
      <c r="N99" s="50">
        <f t="shared" si="204"/>
        <v>-40.69768631678491</v>
      </c>
      <c r="O99" s="50">
        <f t="shared" si="204"/>
        <v>24.679508976108139</v>
      </c>
      <c r="P99" s="50">
        <f t="shared" si="204"/>
        <v>76.916093054687067</v>
      </c>
      <c r="Q99" s="50">
        <f t="shared" si="204"/>
        <v>-15.125877148314066</v>
      </c>
      <c r="R99" s="14" t="str">
        <f t="shared" si="199"/>
        <v>เชียงคาน,รพช.</v>
      </c>
      <c r="S99" s="15">
        <f t="shared" si="200"/>
        <v>0.15505526410531836</v>
      </c>
      <c r="T99" s="15">
        <f t="shared" si="201"/>
        <v>-1.0033387294596248</v>
      </c>
      <c r="U99" s="15">
        <f t="shared" si="201"/>
        <v>-0.40949451119479546</v>
      </c>
      <c r="V99" s="15">
        <f t="shared" si="201"/>
        <v>-0.40697686316784909</v>
      </c>
      <c r="W99" s="15">
        <f t="shared" si="201"/>
        <v>0.24679508976108139</v>
      </c>
      <c r="X99" s="15">
        <f t="shared" si="201"/>
        <v>0.76916093054687062</v>
      </c>
      <c r="Y99" s="15">
        <f t="shared" si="201"/>
        <v>-0.15125877148314065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Not OK</v>
      </c>
      <c r="AC99" s="16" t="str">
        <f t="shared" si="205"/>
        <v>OK</v>
      </c>
      <c r="AD99" s="16" t="str">
        <f t="shared" si="205"/>
        <v>Not 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253" t="s">
        <v>55</v>
      </c>
      <c r="B100" s="14" t="str">
        <f>+'8.คำนวณ'!G64</f>
        <v>โซ่พิสัย,รพช.</v>
      </c>
      <c r="C100" s="268">
        <f>+'8.คำนวณ'!M64</f>
        <v>654.35820566892016</v>
      </c>
      <c r="D100" s="268">
        <f>+'8.คำนวณ'!N64</f>
        <v>100.54417126672041</v>
      </c>
      <c r="E100" s="268">
        <f>+'8.คำนวณ'!O64</f>
        <v>730.95129804205953</v>
      </c>
      <c r="F100" s="268">
        <f>+'8.คำนวณ'!P64</f>
        <v>1612.6465638148668</v>
      </c>
      <c r="G100" s="268">
        <f>+'8.คำนวณ'!Q64</f>
        <v>5.3735840469287304</v>
      </c>
      <c r="H100" s="268">
        <f>+'8.คำนวณ'!R64</f>
        <v>12.273750927112131</v>
      </c>
      <c r="I100" s="268">
        <f>+'8.คำนวณ'!S64</f>
        <v>226.34600673985403</v>
      </c>
      <c r="J100" s="14" t="str">
        <f t="shared" si="197"/>
        <v>โซ่พิสัย,รพช.</v>
      </c>
      <c r="K100" s="50">
        <f>+(C100-C104)*100/C104</f>
        <v>39.68945530933135</v>
      </c>
      <c r="L100" s="50">
        <f t="shared" ref="L100:Q100" si="206">+(D100-D104)*100/D104</f>
        <v>-45.643666237723657</v>
      </c>
      <c r="M100" s="50">
        <f t="shared" si="206"/>
        <v>51.410368253061158</v>
      </c>
      <c r="N100" s="50">
        <f t="shared" si="206"/>
        <v>37.782574819185882</v>
      </c>
      <c r="O100" s="50">
        <f t="shared" si="206"/>
        <v>-1.126175422033233</v>
      </c>
      <c r="P100" s="50">
        <f t="shared" si="206"/>
        <v>-61.085610494952917</v>
      </c>
      <c r="Q100" s="50">
        <f t="shared" si="206"/>
        <v>-19.951089723410178</v>
      </c>
      <c r="R100" s="14" t="str">
        <f t="shared" si="199"/>
        <v>โซ่พิสัย,รพช.</v>
      </c>
      <c r="S100" s="15">
        <f t="shared" si="200"/>
        <v>0.39689455309331351</v>
      </c>
      <c r="T100" s="15">
        <f t="shared" si="201"/>
        <v>-0.45643666237723657</v>
      </c>
      <c r="U100" s="15">
        <f t="shared" si="201"/>
        <v>0.51410368253061156</v>
      </c>
      <c r="V100" s="15">
        <f t="shared" si="201"/>
        <v>0.37782574819185882</v>
      </c>
      <c r="W100" s="15">
        <f t="shared" si="201"/>
        <v>-1.1261754220332329E-2</v>
      </c>
      <c r="X100" s="15">
        <f t="shared" si="201"/>
        <v>-0.61085610494952913</v>
      </c>
      <c r="Y100" s="15">
        <f t="shared" si="201"/>
        <v>-0.19951089723410179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OK</v>
      </c>
      <c r="AG100" s="16" t="str">
        <f t="shared" si="207"/>
        <v>OK</v>
      </c>
    </row>
    <row r="101" spans="1:33" ht="13.5" customHeight="1">
      <c r="A101" s="253" t="s">
        <v>49</v>
      </c>
      <c r="B101" s="14" t="str">
        <f>+'8.คำนวณ'!G65</f>
        <v>พระอาจารย์ฝั้นอาจาโร,รพช.</v>
      </c>
      <c r="C101" s="268">
        <f>+'8.คำนวณ'!M65</f>
        <v>241.00504135960301</v>
      </c>
      <c r="D101" s="268">
        <f>+'8.คำนวณ'!N65</f>
        <v>444.35593002707179</v>
      </c>
      <c r="E101" s="268">
        <f>+'8.คำนวณ'!O65</f>
        <v>242.53486721144026</v>
      </c>
      <c r="F101" s="268">
        <f>+'8.คำนวณ'!P65</f>
        <v>1404.2225585137505</v>
      </c>
      <c r="G101" s="268">
        <f>+'8.คำนวณ'!Q65</f>
        <v>6.1045175173780439</v>
      </c>
      <c r="H101" s="268">
        <f>+'8.คำนวณ'!R65</f>
        <v>17.050195996470208</v>
      </c>
      <c r="I101" s="268">
        <f>+'8.คำนวณ'!S65</f>
        <v>326.90094995488039</v>
      </c>
      <c r="J101" s="14" t="str">
        <f t="shared" si="197"/>
        <v>พระอาจารย์ฝั้นอาจาโร,รพช.</v>
      </c>
      <c r="K101" s="50">
        <f>+(C101-C104)*100/C104</f>
        <v>-48.551324545688608</v>
      </c>
      <c r="L101" s="50">
        <f t="shared" ref="L101:Q101" si="208">+(D101-D104)*100/D104</f>
        <v>140.22833882358458</v>
      </c>
      <c r="M101" s="50">
        <f t="shared" si="208"/>
        <v>-49.760957184074357</v>
      </c>
      <c r="N101" s="50">
        <f t="shared" si="208"/>
        <v>19.975079519916946</v>
      </c>
      <c r="O101" s="50">
        <f t="shared" si="208"/>
        <v>12.322983854944276</v>
      </c>
      <c r="P101" s="50">
        <f t="shared" si="208"/>
        <v>-45.941711536739717</v>
      </c>
      <c r="Q101" s="50">
        <f t="shared" si="208"/>
        <v>15.610896738045431</v>
      </c>
      <c r="R101" s="14" t="str">
        <f t="shared" si="199"/>
        <v>พระอาจารย์ฝั้นอาจาโร,รพช.</v>
      </c>
      <c r="S101" s="15">
        <f t="shared" si="200"/>
        <v>-0.48551324545688607</v>
      </c>
      <c r="T101" s="15">
        <f t="shared" si="201"/>
        <v>1.4022833882358459</v>
      </c>
      <c r="U101" s="15">
        <f t="shared" si="201"/>
        <v>-0.49760957184074356</v>
      </c>
      <c r="V101" s="15">
        <f t="shared" si="201"/>
        <v>0.19975079519916947</v>
      </c>
      <c r="W101" s="15">
        <f t="shared" si="201"/>
        <v>0.12322983854944276</v>
      </c>
      <c r="X101" s="15">
        <f t="shared" si="201"/>
        <v>-0.45941711536739716</v>
      </c>
      <c r="Y101" s="15">
        <f t="shared" si="201"/>
        <v>0.15610896738045432</v>
      </c>
      <c r="Z101" s="14" t="str">
        <f t="shared" si="202"/>
        <v>พระอาจารย์ฝั้นอาจาโร,รพช.</v>
      </c>
      <c r="AA101" s="16" t="str">
        <f>+IF(AND(C101&gt;C106),"OK","Not OK")</f>
        <v>Not OK</v>
      </c>
      <c r="AB101" s="16" t="str">
        <f t="shared" ref="AB101:AG101" si="209">+IF(AND(D101&gt;D106),"OK","Not OK")</f>
        <v>OK</v>
      </c>
      <c r="AC101" s="16" t="str">
        <f t="shared" si="209"/>
        <v>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253" t="s">
        <v>49</v>
      </c>
      <c r="B102" s="14" t="str">
        <f>+'8.คำนวณ'!G66</f>
        <v>พระอาจารย์มั่นฯ,รพช.</v>
      </c>
      <c r="C102" s="268">
        <f>+'8.คำนวณ'!M66</f>
        <v>520.86170090194946</v>
      </c>
      <c r="D102" s="268">
        <f>+'8.คำนวณ'!N66</f>
        <v>207.34892328581128</v>
      </c>
      <c r="E102" s="268">
        <f>+'8.คำนวณ'!O66</f>
        <v>813.44383975812525</v>
      </c>
      <c r="F102" s="268">
        <f>+'8.คำนวณ'!P66</f>
        <v>1500.7310350000002</v>
      </c>
      <c r="G102" s="268">
        <f>+'8.คำนวณ'!Q66</f>
        <v>9.2379654699532328</v>
      </c>
      <c r="H102" s="268">
        <f>+'8.คำนวณ'!R66</f>
        <v>23.063434016667252</v>
      </c>
      <c r="I102" s="268">
        <f>+'8.คำนวณ'!S66</f>
        <v>275.18175986810206</v>
      </c>
      <c r="J102" s="14" t="str">
        <f t="shared" si="197"/>
        <v>พระอาจารย์มั่นฯ,รพช.</v>
      </c>
      <c r="K102" s="50">
        <f>+(C102-C104)*100/C104</f>
        <v>11.19122013012297</v>
      </c>
      <c r="L102" s="50">
        <f t="shared" ref="L102:Q102" si="210">+(D102-D104)*100/D104</f>
        <v>12.097271650621703</v>
      </c>
      <c r="M102" s="50">
        <f t="shared" si="210"/>
        <v>68.497999334389135</v>
      </c>
      <c r="N102" s="50">
        <f t="shared" si="210"/>
        <v>28.220647197620981</v>
      </c>
      <c r="O102" s="50">
        <f t="shared" si="210"/>
        <v>69.978355108360049</v>
      </c>
      <c r="P102" s="50">
        <f t="shared" si="210"/>
        <v>-26.876513954181014</v>
      </c>
      <c r="Q102" s="50">
        <f t="shared" si="210"/>
        <v>-2.679970710712821</v>
      </c>
      <c r="R102" s="14" t="str">
        <f t="shared" si="199"/>
        <v>พระอาจารย์มั่นฯ,รพช.</v>
      </c>
      <c r="S102" s="15">
        <f t="shared" si="200"/>
        <v>0.1119122013012297</v>
      </c>
      <c r="T102" s="15">
        <f t="shared" si="201"/>
        <v>0.12097271650621703</v>
      </c>
      <c r="U102" s="15">
        <f t="shared" si="201"/>
        <v>0.68497999334389137</v>
      </c>
      <c r="V102" s="15">
        <f t="shared" si="201"/>
        <v>0.28220647197620979</v>
      </c>
      <c r="W102" s="15">
        <f t="shared" si="201"/>
        <v>0.69978355108360046</v>
      </c>
      <c r="X102" s="15">
        <f t="shared" si="201"/>
        <v>-0.26876513954181014</v>
      </c>
      <c r="Y102" s="15">
        <f t="shared" si="201"/>
        <v>-2.6799707107128212E-2</v>
      </c>
      <c r="Z102" s="14" t="str">
        <f t="shared" si="202"/>
        <v>พระอาจารย์มั่นฯ,รพช.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253" t="s">
        <v>53</v>
      </c>
      <c r="B103" s="14" t="str">
        <f>+'8.คำนวณ'!G67</f>
        <v>สมเด็จพระยุพราชด่านซ้าย,รพช.</v>
      </c>
      <c r="C103" s="268">
        <f>+'8.คำนวณ'!M67</f>
        <v>391.78005916590507</v>
      </c>
      <c r="D103" s="268">
        <f>+'8.คำนวณ'!N67</f>
        <v>307.65236158545383</v>
      </c>
      <c r="E103" s="268">
        <f>+'8.คำนวณ'!O67</f>
        <v>515.37003095975228</v>
      </c>
      <c r="F103" s="268">
        <f>+'8.คำนวณ'!P67</f>
        <v>1226.0770593184686</v>
      </c>
      <c r="G103" s="268">
        <f>+'8.คำนวณ'!Q67</f>
        <v>4.1366854500794679</v>
      </c>
      <c r="H103" s="268">
        <f>+'8.คำนวณ'!R67</f>
        <v>63.295290730076168</v>
      </c>
      <c r="I103" s="268">
        <f>+'8.คำนวณ'!S67</f>
        <v>397.15417167732937</v>
      </c>
      <c r="J103" s="14" t="str">
        <f t="shared" si="197"/>
        <v>สมเด็จพระยุพราชด่านซ้าย,รพช.</v>
      </c>
      <c r="K103" s="50">
        <f>+(C103-C104)*100/C104</f>
        <v>-16.364549887477228</v>
      </c>
      <c r="L103" s="50">
        <f t="shared" ref="L103:Q103" si="212">+(D103-D104)*100/D104</f>
        <v>66.323460011715568</v>
      </c>
      <c r="M103" s="50">
        <f t="shared" si="212"/>
        <v>6.7545353339225853</v>
      </c>
      <c r="N103" s="50">
        <f t="shared" si="212"/>
        <v>4.7545432149805249</v>
      </c>
      <c r="O103" s="50">
        <f t="shared" si="212"/>
        <v>-23.885081548290987</v>
      </c>
      <c r="P103" s="50">
        <f t="shared" si="212"/>
        <v>100.68010276015249</v>
      </c>
      <c r="Q103" s="50">
        <f t="shared" si="212"/>
        <v>40.456459172752588</v>
      </c>
      <c r="R103" s="14" t="str">
        <f t="shared" si="199"/>
        <v>สมเด็จพระยุพราชด่านซ้าย,รพช.</v>
      </c>
      <c r="S103" s="15">
        <f t="shared" si="200"/>
        <v>-0.16364549887477228</v>
      </c>
      <c r="T103" s="15">
        <f t="shared" si="201"/>
        <v>0.66323460011715563</v>
      </c>
      <c r="U103" s="15">
        <f t="shared" si="201"/>
        <v>6.7545353339225858E-2</v>
      </c>
      <c r="V103" s="15">
        <f t="shared" si="201"/>
        <v>4.754543214980525E-2</v>
      </c>
      <c r="W103" s="15">
        <f t="shared" si="201"/>
        <v>-0.23885081548290987</v>
      </c>
      <c r="X103" s="15">
        <f t="shared" si="201"/>
        <v>1.0068010276015249</v>
      </c>
      <c r="Y103" s="15">
        <f t="shared" si="201"/>
        <v>0.4045645917275259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143</v>
      </c>
      <c r="C104" s="19">
        <f>AVERAGE(C98:C103)</f>
        <v>468.43779598101747</v>
      </c>
      <c r="D104" s="19">
        <f t="shared" ref="D104:I104" si="214">AVERAGE(D98:D103)</f>
        <v>184.97231933714178</v>
      </c>
      <c r="E104" s="19">
        <f t="shared" si="214"/>
        <v>482.76172000346577</v>
      </c>
      <c r="F104" s="19">
        <f t="shared" si="214"/>
        <v>1170.4285291018598</v>
      </c>
      <c r="G104" s="19">
        <f t="shared" si="214"/>
        <v>5.4347893083587566</v>
      </c>
      <c r="H104" s="19">
        <f t="shared" si="214"/>
        <v>31.540391827347733</v>
      </c>
      <c r="I104" s="19">
        <f t="shared" si="214"/>
        <v>282.75963527519571</v>
      </c>
    </row>
    <row r="105" spans="1:33" ht="13.5" customHeight="1">
      <c r="B105" s="20" t="s">
        <v>267</v>
      </c>
      <c r="C105" s="257">
        <f>STDEV(C98:C103)</f>
        <v>141.59084061375316</v>
      </c>
      <c r="D105" s="257">
        <f t="shared" ref="D105:I105" si="215">STDEV(D98:D103)</f>
        <v>168.80285259703837</v>
      </c>
      <c r="E105" s="257">
        <f t="shared" si="215"/>
        <v>244.51028431174922</v>
      </c>
      <c r="F105" s="257">
        <f t="shared" si="215"/>
        <v>431.80267186765423</v>
      </c>
      <c r="G105" s="257">
        <f t="shared" si="215"/>
        <v>2.7657346981213777</v>
      </c>
      <c r="H105" s="257">
        <f t="shared" si="215"/>
        <v>22.089999884062237</v>
      </c>
      <c r="I105" s="257">
        <f t="shared" si="215"/>
        <v>67.504585729155338</v>
      </c>
    </row>
    <row r="106" spans="1:33" ht="13.5" customHeight="1">
      <c r="B106" s="20" t="s">
        <v>144</v>
      </c>
      <c r="C106" s="257">
        <f>+C104-C105</f>
        <v>326.84695536726429</v>
      </c>
      <c r="D106" s="257">
        <f t="shared" ref="D106:I106" si="216">+D104-D105</f>
        <v>16.169466740103417</v>
      </c>
      <c r="E106" s="257">
        <f t="shared" si="216"/>
        <v>238.25143569171655</v>
      </c>
      <c r="F106" s="257">
        <f t="shared" si="216"/>
        <v>738.62585723420557</v>
      </c>
      <c r="G106" s="257">
        <f t="shared" si="216"/>
        <v>2.6690546102373789</v>
      </c>
      <c r="H106" s="257">
        <f t="shared" si="216"/>
        <v>9.4503919432854957</v>
      </c>
      <c r="I106" s="257">
        <f t="shared" si="216"/>
        <v>215.25504954604037</v>
      </c>
    </row>
    <row r="107" spans="1:33" ht="13.5" customHeight="1">
      <c r="B107" s="430" t="s">
        <v>152</v>
      </c>
      <c r="C107" s="439" t="s">
        <v>134</v>
      </c>
      <c r="D107" s="440"/>
      <c r="E107" s="440"/>
      <c r="F107" s="440"/>
      <c r="G107" s="440"/>
      <c r="H107" s="440"/>
      <c r="I107" s="441"/>
      <c r="J107" s="430" t="s">
        <v>152</v>
      </c>
      <c r="K107" s="436" t="s">
        <v>4</v>
      </c>
      <c r="L107" s="437"/>
      <c r="M107" s="437"/>
      <c r="N107" s="437"/>
      <c r="O107" s="437"/>
      <c r="P107" s="437"/>
      <c r="Q107" s="438"/>
      <c r="R107" s="430" t="s">
        <v>152</v>
      </c>
      <c r="S107" s="431" t="s">
        <v>4</v>
      </c>
      <c r="T107" s="432"/>
      <c r="U107" s="432"/>
      <c r="V107" s="432"/>
      <c r="W107" s="432"/>
      <c r="X107" s="432"/>
      <c r="Y107" s="433"/>
      <c r="Z107" s="430" t="s">
        <v>152</v>
      </c>
      <c r="AA107" s="439" t="s">
        <v>135</v>
      </c>
      <c r="AB107" s="440"/>
      <c r="AC107" s="440"/>
      <c r="AD107" s="440"/>
      <c r="AE107" s="440"/>
      <c r="AF107" s="440"/>
      <c r="AG107" s="441"/>
    </row>
    <row r="108" spans="1:33" ht="13.5" customHeight="1">
      <c r="B108" s="430"/>
      <c r="C108" s="12" t="s">
        <v>136</v>
      </c>
      <c r="D108" s="13" t="s">
        <v>252</v>
      </c>
      <c r="E108" s="12" t="s">
        <v>138</v>
      </c>
      <c r="F108" s="12" t="s">
        <v>139</v>
      </c>
      <c r="G108" s="12" t="s">
        <v>140</v>
      </c>
      <c r="H108" s="12" t="s">
        <v>141</v>
      </c>
      <c r="I108" s="12" t="s">
        <v>142</v>
      </c>
      <c r="J108" s="430"/>
      <c r="K108" s="45" t="s">
        <v>136</v>
      </c>
      <c r="L108" s="46" t="s">
        <v>252</v>
      </c>
      <c r="M108" s="45" t="s">
        <v>138</v>
      </c>
      <c r="N108" s="45" t="s">
        <v>139</v>
      </c>
      <c r="O108" s="45" t="s">
        <v>140</v>
      </c>
      <c r="P108" s="45" t="s">
        <v>141</v>
      </c>
      <c r="Q108" s="45" t="s">
        <v>142</v>
      </c>
      <c r="R108" s="430"/>
      <c r="S108" s="57" t="s">
        <v>136</v>
      </c>
      <c r="T108" s="58" t="s">
        <v>252</v>
      </c>
      <c r="U108" s="57" t="s">
        <v>138</v>
      </c>
      <c r="V108" s="57" t="s">
        <v>139</v>
      </c>
      <c r="W108" s="57" t="s">
        <v>140</v>
      </c>
      <c r="X108" s="57" t="s">
        <v>141</v>
      </c>
      <c r="Y108" s="57" t="s">
        <v>142</v>
      </c>
      <c r="Z108" s="430"/>
      <c r="AA108" s="12" t="s">
        <v>136</v>
      </c>
      <c r="AB108" s="13" t="s">
        <v>252</v>
      </c>
      <c r="AC108" s="12" t="s">
        <v>138</v>
      </c>
      <c r="AD108" s="12" t="s">
        <v>139</v>
      </c>
      <c r="AE108" s="12" t="s">
        <v>140</v>
      </c>
      <c r="AF108" s="12" t="s">
        <v>141</v>
      </c>
      <c r="AG108" s="12" t="s">
        <v>142</v>
      </c>
    </row>
    <row r="109" spans="1:33" ht="13.5" customHeight="1">
      <c r="A109" s="253" t="s">
        <v>88</v>
      </c>
      <c r="B109" s="14" t="str">
        <f>+'8.คำนวณ'!G68</f>
        <v>ศรีบุญเรือง,รพช.</v>
      </c>
      <c r="C109" s="264">
        <f>+'8.คำนวณ'!M68</f>
        <v>481.95222219444514</v>
      </c>
      <c r="D109" s="264">
        <f>+'8.คำนวณ'!N68</f>
        <v>51.669294017649563</v>
      </c>
      <c r="E109" s="264">
        <f>+'8.คำนวณ'!O68</f>
        <v>316.222016489179</v>
      </c>
      <c r="F109" s="264">
        <f>+'8.คำนวณ'!P68</f>
        <v>547.58328297135654</v>
      </c>
      <c r="G109" s="264">
        <f>+'8.คำนวณ'!Q68</f>
        <v>3.7784533101084201</v>
      </c>
      <c r="H109" s="264">
        <f>+'8.คำนวณ'!R68</f>
        <v>17.452193526055449</v>
      </c>
      <c r="I109" s="264">
        <f>+'8.คำนวณ'!S68</f>
        <v>219.39624421889451</v>
      </c>
      <c r="J109" s="14" t="str">
        <f>+B109</f>
        <v>ศรีบุญเรือง,รพช.</v>
      </c>
      <c r="K109" s="50">
        <f>+(C109-C114)*100/C114</f>
        <v>-11.872989558159114</v>
      </c>
      <c r="L109" s="50">
        <f t="shared" ref="L109:Q109" si="217">+(D109-D114)*100/D114</f>
        <v>-69.730720537121883</v>
      </c>
      <c r="M109" s="50">
        <f t="shared" si="217"/>
        <v>-44.366499610898366</v>
      </c>
      <c r="N109" s="50">
        <f t="shared" si="217"/>
        <v>-61.823475565863923</v>
      </c>
      <c r="O109" s="50">
        <f t="shared" si="217"/>
        <v>-37.093504392324775</v>
      </c>
      <c r="P109" s="50">
        <f t="shared" si="217"/>
        <v>-43.728518613184704</v>
      </c>
      <c r="Q109" s="50">
        <f t="shared" si="217"/>
        <v>-35.140254826028588</v>
      </c>
      <c r="R109" s="14" t="str">
        <f>+J109</f>
        <v>ศรีบุญเรือง,รพช.</v>
      </c>
      <c r="S109" s="15">
        <f>+K109/100</f>
        <v>-0.11872989558159114</v>
      </c>
      <c r="T109" s="15">
        <f t="shared" ref="T109:Y113" si="218">+L109/100</f>
        <v>-0.69730720537121882</v>
      </c>
      <c r="U109" s="15">
        <f t="shared" si="218"/>
        <v>-0.44366499610898363</v>
      </c>
      <c r="V109" s="15">
        <f t="shared" si="218"/>
        <v>-0.61823475565863928</v>
      </c>
      <c r="W109" s="15">
        <f t="shared" si="218"/>
        <v>-0.37093504392324772</v>
      </c>
      <c r="X109" s="15">
        <f t="shared" si="218"/>
        <v>-0.43728518613184703</v>
      </c>
      <c r="Y109" s="15">
        <f t="shared" si="218"/>
        <v>-0.35140254826028589</v>
      </c>
      <c r="Z109" s="14" t="str">
        <f>+R109</f>
        <v>ศรีบุญเรือง,รพช.</v>
      </c>
      <c r="AA109" s="16" t="str">
        <f>+IF(AND(C109&gt;C116),"OK","Not OK")</f>
        <v>OK</v>
      </c>
      <c r="AB109" s="16" t="str">
        <f t="shared" ref="AB109:AF109" si="219">+IF(AND(D109&gt;D116),"OK","Not OK")</f>
        <v>Not OK</v>
      </c>
      <c r="AC109" s="16" t="str">
        <f t="shared" si="219"/>
        <v>Not 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253" t="s">
        <v>55</v>
      </c>
      <c r="B110" s="14" t="str">
        <f>+'8.คำนวณ'!G69</f>
        <v>เซกา,รพช.</v>
      </c>
      <c r="C110" s="264">
        <f>+'8.คำนวณ'!M69</f>
        <v>701.35435945914958</v>
      </c>
      <c r="D110" s="264">
        <f>+'8.คำนวณ'!N69</f>
        <v>237.90859898399603</v>
      </c>
      <c r="E110" s="264">
        <f>+'8.คำนวณ'!O69</f>
        <v>548.96410555555553</v>
      </c>
      <c r="F110" s="264">
        <f>+'8.คำนวณ'!P69</f>
        <v>1438.0010457063713</v>
      </c>
      <c r="G110" s="264">
        <f>+'8.คำนวณ'!Q69</f>
        <v>5.3543933797414409</v>
      </c>
      <c r="H110" s="264">
        <f>+'8.คำนวณ'!R69</f>
        <v>34.06820926267936</v>
      </c>
      <c r="I110" s="264">
        <f>+'8.คำนวณ'!S69</f>
        <v>326.58272258508077</v>
      </c>
      <c r="J110" s="14" t="str">
        <f>+B110</f>
        <v>เซกา,รพช.</v>
      </c>
      <c r="K110" s="50">
        <f>+(C110-C114)*100/C114</f>
        <v>28.245622933449951</v>
      </c>
      <c r="L110" s="50">
        <f t="shared" ref="L110:Q110" si="220">+(D110-D114)*100/D114</f>
        <v>39.373335869626885</v>
      </c>
      <c r="M110" s="50">
        <f t="shared" si="220"/>
        <v>-3.4197709599612147</v>
      </c>
      <c r="N110" s="50">
        <f t="shared" si="220"/>
        <v>0.25485394628848879</v>
      </c>
      <c r="O110" s="50">
        <f t="shared" si="220"/>
        <v>-10.856084228071284</v>
      </c>
      <c r="P110" s="50">
        <f t="shared" si="220"/>
        <v>9.8468568174470938</v>
      </c>
      <c r="Q110" s="50">
        <f t="shared" si="220"/>
        <v>-3.4528952831275119</v>
      </c>
      <c r="R110" s="14" t="str">
        <f>+J110</f>
        <v>เซกา,รพช.</v>
      </c>
      <c r="S110" s="15">
        <f>+K110/100</f>
        <v>0.28245622933449949</v>
      </c>
      <c r="T110" s="15">
        <f t="shared" si="218"/>
        <v>0.39373335869626885</v>
      </c>
      <c r="U110" s="15">
        <f t="shared" si="218"/>
        <v>-3.4197709599612144E-2</v>
      </c>
      <c r="V110" s="15">
        <f t="shared" si="218"/>
        <v>2.5485394628848878E-3</v>
      </c>
      <c r="W110" s="15">
        <f t="shared" si="218"/>
        <v>-0.10856084228071283</v>
      </c>
      <c r="X110" s="15">
        <f t="shared" si="218"/>
        <v>9.8468568174470944E-2</v>
      </c>
      <c r="Y110" s="15">
        <f t="shared" si="218"/>
        <v>-3.452895283127512E-2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253" t="s">
        <v>49</v>
      </c>
      <c r="B111" s="14" t="str">
        <f>+'8.คำนวณ'!G70</f>
        <v>พังโคน,รพช.</v>
      </c>
      <c r="C111" s="264">
        <f>+'8.คำนวณ'!M70</f>
        <v>658.04131177629642</v>
      </c>
      <c r="D111" s="264">
        <f>+'8.คำนวณ'!N70</f>
        <v>132.49409889605656</v>
      </c>
      <c r="E111" s="264">
        <f>+'8.คำนวณ'!O70</f>
        <v>749.22836023477612</v>
      </c>
      <c r="F111" s="264">
        <f>+'8.คำนวณ'!P70</f>
        <v>1931.4145352993742</v>
      </c>
      <c r="G111" s="264">
        <f>+'8.คำนวณ'!Q70</f>
        <v>12.439704657497243</v>
      </c>
      <c r="H111" s="264">
        <f>+'8.คำนวณ'!R70</f>
        <v>60.938792967606872</v>
      </c>
      <c r="I111" s="264">
        <f>+'8.คำนวณ'!S70</f>
        <v>449.25949931172232</v>
      </c>
      <c r="J111" s="14" t="str">
        <f>+B111</f>
        <v>พังโคน,รพช.</v>
      </c>
      <c r="K111" s="50">
        <f>+(C111-C114)*100/C114</f>
        <v>20.325648235470965</v>
      </c>
      <c r="L111" s="50">
        <f t="shared" ref="L111:Q111" si="222">+(D111-D114)*100/D114</f>
        <v>-22.381348866562583</v>
      </c>
      <c r="M111" s="50">
        <f t="shared" si="222"/>
        <v>31.813074666398965</v>
      </c>
      <c r="N111" s="50">
        <f t="shared" si="222"/>
        <v>34.654757536049743</v>
      </c>
      <c r="O111" s="50">
        <f t="shared" si="222"/>
        <v>107.10543764140702</v>
      </c>
      <c r="P111" s="50">
        <f t="shared" si="222"/>
        <v>96.486255386301053</v>
      </c>
      <c r="Q111" s="50">
        <f t="shared" si="222"/>
        <v>32.813835287317303</v>
      </c>
      <c r="R111" s="14" t="str">
        <f>+J111</f>
        <v>พังโคน,รพช.</v>
      </c>
      <c r="S111" s="15">
        <f>+K111/100</f>
        <v>0.20325648235470964</v>
      </c>
      <c r="T111" s="15">
        <f t="shared" si="218"/>
        <v>-0.22381348866562584</v>
      </c>
      <c r="U111" s="15">
        <f t="shared" si="218"/>
        <v>0.31813074666398966</v>
      </c>
      <c r="V111" s="15">
        <f t="shared" si="218"/>
        <v>0.34654757536049741</v>
      </c>
      <c r="W111" s="15">
        <f t="shared" si="218"/>
        <v>1.0710543764140703</v>
      </c>
      <c r="X111" s="15">
        <f t="shared" si="218"/>
        <v>0.96486255386301056</v>
      </c>
      <c r="Y111" s="15">
        <f t="shared" si="218"/>
        <v>0.32813835287317306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253" t="s">
        <v>49</v>
      </c>
      <c r="B112" s="14" t="str">
        <f>+'8.คำนวณ'!G71</f>
        <v>อากาศอำนวย,รพช.</v>
      </c>
      <c r="C112" s="264">
        <f>+'8.คำนวณ'!M71</f>
        <v>420.02476899802161</v>
      </c>
      <c r="D112" s="264">
        <f>+'8.คำนวณ'!N71</f>
        <v>108.36770743628534</v>
      </c>
      <c r="E112" s="264">
        <f>+'8.คำนวณ'!O71</f>
        <v>396.90681189133772</v>
      </c>
      <c r="F112" s="264">
        <f>+'8.คำนวณ'!P71</f>
        <v>1791.6286849938715</v>
      </c>
      <c r="G112" s="264">
        <f>+'8.คำนวณ'!Q71</f>
        <v>3.8911869141578177</v>
      </c>
      <c r="H112" s="264">
        <f>+'8.คำนวณ'!R71</f>
        <v>19.333199266277365</v>
      </c>
      <c r="I112" s="264">
        <f>+'8.คำนวณ'!S71</f>
        <v>373.71774855502542</v>
      </c>
      <c r="J112" s="14" t="str">
        <f>+B112</f>
        <v>อากาศอำนวย,รพช.</v>
      </c>
      <c r="K112" s="50">
        <f>+(C112-C114)*100/C114</f>
        <v>-23.196687350501673</v>
      </c>
      <c r="L112" s="50">
        <f t="shared" ref="L112:Q112" si="224">+(D112-D114)*100/D114</f>
        <v>-36.515245979171738</v>
      </c>
      <c r="M112" s="50">
        <f t="shared" si="224"/>
        <v>-30.171480408134574</v>
      </c>
      <c r="N112" s="50">
        <f t="shared" si="224"/>
        <v>24.909138749484885</v>
      </c>
      <c r="O112" s="50">
        <f t="shared" si="224"/>
        <v>-35.216631665328627</v>
      </c>
      <c r="P112" s="50">
        <f t="shared" si="224"/>
        <v>-37.663551516563594</v>
      </c>
      <c r="Q112" s="50">
        <f t="shared" si="224"/>
        <v>10.481553704654432</v>
      </c>
      <c r="R112" s="14" t="str">
        <f>+J112</f>
        <v>อากาศอำนวย,รพช.</v>
      </c>
      <c r="S112" s="15">
        <f>+K112/100</f>
        <v>-0.23196687350501674</v>
      </c>
      <c r="T112" s="15">
        <f t="shared" si="218"/>
        <v>-0.3651524597917174</v>
      </c>
      <c r="U112" s="15">
        <f t="shared" si="218"/>
        <v>-0.30171480408134577</v>
      </c>
      <c r="V112" s="15">
        <f t="shared" si="218"/>
        <v>0.24909138749484885</v>
      </c>
      <c r="W112" s="15">
        <f t="shared" si="218"/>
        <v>-0.35216631665328629</v>
      </c>
      <c r="X112" s="15">
        <f t="shared" si="218"/>
        <v>-0.37663551516563593</v>
      </c>
      <c r="Y112" s="15">
        <f t="shared" si="218"/>
        <v>0.10481553704654432</v>
      </c>
      <c r="Z112" s="14" t="str">
        <f>+R112</f>
        <v>อากาศอำนวย,รพช.</v>
      </c>
      <c r="AA112" s="16" t="str">
        <f>+IF(AND(C112&gt;C116),"OK","Not OK")</f>
        <v>Not 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253" t="s">
        <v>51</v>
      </c>
      <c r="B113" s="14" t="str">
        <f>+'8.คำนวณ'!G72</f>
        <v>ศรีสงคราม,รพช.</v>
      </c>
      <c r="C113" s="264">
        <f>+'8.คำนวณ'!M72</f>
        <v>473.04564915493489</v>
      </c>
      <c r="D113" s="264">
        <f>+'8.คำนวณ'!N72</f>
        <v>323.05425451146465</v>
      </c>
      <c r="E113" s="264">
        <f>+'8.คำนวณ'!O72</f>
        <v>830.68949319213334</v>
      </c>
      <c r="F113" s="264">
        <f>+'8.คำนวณ'!P72</f>
        <v>1463.100248252591</v>
      </c>
      <c r="G113" s="264">
        <f>+'8.คำนวณ'!Q72</f>
        <v>4.5685602603619584</v>
      </c>
      <c r="H113" s="264">
        <f>+'8.คำนวณ'!R72</f>
        <v>23.278993680367812</v>
      </c>
      <c r="I113" s="264">
        <f>+'8.คำนวณ'!S72</f>
        <v>322.35666075311894</v>
      </c>
      <c r="J113" s="14" t="str">
        <f>+B113</f>
        <v>ศรีสงคราม,รพช.</v>
      </c>
      <c r="K113" s="50">
        <f>+(C113-C114)*100/C114</f>
        <v>-13.501594260260195</v>
      </c>
      <c r="L113" s="50">
        <f t="shared" ref="L113:Q113" si="226">+(D113-D114)*100/D114</f>
        <v>89.253979513229382</v>
      </c>
      <c r="M113" s="50">
        <f t="shared" si="226"/>
        <v>46.144676312595145</v>
      </c>
      <c r="N113" s="50">
        <f t="shared" si="226"/>
        <v>2.0047253340408564</v>
      </c>
      <c r="O113" s="50">
        <f t="shared" si="226"/>
        <v>-23.939217355682345</v>
      </c>
      <c r="P113" s="50">
        <f t="shared" si="226"/>
        <v>-24.941042073999849</v>
      </c>
      <c r="Q113" s="50">
        <f t="shared" si="226"/>
        <v>-4.7022388828156476</v>
      </c>
      <c r="R113" s="14" t="str">
        <f>+J113</f>
        <v>ศรีสงคราม,รพช.</v>
      </c>
      <c r="S113" s="15">
        <f>+K113/100</f>
        <v>-0.13501594260260194</v>
      </c>
      <c r="T113" s="15">
        <f t="shared" si="218"/>
        <v>0.89253979513229387</v>
      </c>
      <c r="U113" s="15">
        <f t="shared" si="218"/>
        <v>0.46144676312595145</v>
      </c>
      <c r="V113" s="15">
        <f t="shared" si="218"/>
        <v>2.0047253340408563E-2</v>
      </c>
      <c r="W113" s="15">
        <f t="shared" si="218"/>
        <v>-0.23939217355682346</v>
      </c>
      <c r="X113" s="15">
        <f t="shared" si="218"/>
        <v>-0.2494104207399985</v>
      </c>
      <c r="Y113" s="15">
        <f t="shared" si="218"/>
        <v>-4.7022388828156479E-2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143</v>
      </c>
      <c r="C114" s="19">
        <f t="shared" ref="C114:I114" si="228">AVERAGE(C109:C113)</f>
        <v>546.8836623165696</v>
      </c>
      <c r="D114" s="19">
        <f t="shared" si="228"/>
        <v>170.69879076909041</v>
      </c>
      <c r="E114" s="19">
        <f t="shared" si="228"/>
        <v>568.4021574725964</v>
      </c>
      <c r="F114" s="19">
        <f t="shared" si="228"/>
        <v>1434.3455594447128</v>
      </c>
      <c r="G114" s="19">
        <f t="shared" si="228"/>
        <v>6.0064597043733761</v>
      </c>
      <c r="H114" s="19">
        <f t="shared" si="228"/>
        <v>31.014277740597372</v>
      </c>
      <c r="I114" s="19">
        <f t="shared" si="228"/>
        <v>338.2625750847684</v>
      </c>
    </row>
    <row r="115" spans="1:33" ht="13.5" customHeight="1">
      <c r="B115" s="20" t="s">
        <v>267</v>
      </c>
      <c r="C115" s="21">
        <f t="shared" ref="C115:I115" si="229">STDEV(C109:C113)</f>
        <v>124.47744999308449</v>
      </c>
      <c r="D115" s="21">
        <f t="shared" si="229"/>
        <v>108.6762729162789</v>
      </c>
      <c r="E115" s="21">
        <f t="shared" si="229"/>
        <v>220.72385292998081</v>
      </c>
      <c r="F115" s="21">
        <f t="shared" si="229"/>
        <v>538.96111368164463</v>
      </c>
      <c r="G115" s="21">
        <f t="shared" si="229"/>
        <v>3.6509511568772339</v>
      </c>
      <c r="H115" s="21">
        <f t="shared" si="229"/>
        <v>17.923556088086137</v>
      </c>
      <c r="I115" s="21">
        <f t="shared" si="229"/>
        <v>83.809319577696428</v>
      </c>
    </row>
    <row r="116" spans="1:33" ht="13.5" customHeight="1">
      <c r="B116" s="20" t="s">
        <v>144</v>
      </c>
      <c r="C116" s="21">
        <f>+C114-C115</f>
        <v>422.40621232348508</v>
      </c>
      <c r="D116" s="21">
        <f t="shared" ref="D116:I116" si="230">+D114-D115</f>
        <v>62.022517852811504</v>
      </c>
      <c r="E116" s="21">
        <f t="shared" si="230"/>
        <v>347.67830454261559</v>
      </c>
      <c r="F116" s="21">
        <f t="shared" si="230"/>
        <v>895.38444576306813</v>
      </c>
      <c r="G116" s="21">
        <f t="shared" si="230"/>
        <v>2.3555085474961421</v>
      </c>
      <c r="H116" s="21">
        <f t="shared" si="230"/>
        <v>13.090721652511235</v>
      </c>
      <c r="I116" s="21">
        <f t="shared" si="230"/>
        <v>254.45325550707196</v>
      </c>
    </row>
    <row r="117" spans="1:33" ht="13.5" customHeight="1">
      <c r="B117" s="430" t="s">
        <v>153</v>
      </c>
      <c r="C117" s="439" t="s">
        <v>134</v>
      </c>
      <c r="D117" s="440"/>
      <c r="E117" s="440"/>
      <c r="F117" s="440"/>
      <c r="G117" s="440"/>
      <c r="H117" s="440"/>
      <c r="I117" s="441"/>
      <c r="J117" s="430" t="s">
        <v>153</v>
      </c>
      <c r="K117" s="436" t="s">
        <v>4</v>
      </c>
      <c r="L117" s="437"/>
      <c r="M117" s="437"/>
      <c r="N117" s="437"/>
      <c r="O117" s="437"/>
      <c r="P117" s="437"/>
      <c r="Q117" s="438"/>
      <c r="R117" s="430" t="s">
        <v>153</v>
      </c>
      <c r="S117" s="431" t="s">
        <v>4</v>
      </c>
      <c r="T117" s="432"/>
      <c r="U117" s="432"/>
      <c r="V117" s="432"/>
      <c r="W117" s="432"/>
      <c r="X117" s="432"/>
      <c r="Y117" s="433"/>
      <c r="Z117" s="430" t="s">
        <v>153</v>
      </c>
      <c r="AA117" s="439" t="s">
        <v>135</v>
      </c>
      <c r="AB117" s="440"/>
      <c r="AC117" s="440"/>
      <c r="AD117" s="440"/>
      <c r="AE117" s="440"/>
      <c r="AF117" s="440"/>
      <c r="AG117" s="441"/>
    </row>
    <row r="118" spans="1:33" ht="13.5" customHeight="1">
      <c r="B118" s="430"/>
      <c r="C118" s="12" t="s">
        <v>136</v>
      </c>
      <c r="D118" s="13" t="s">
        <v>252</v>
      </c>
      <c r="E118" s="12" t="s">
        <v>138</v>
      </c>
      <c r="F118" s="12" t="s">
        <v>139</v>
      </c>
      <c r="G118" s="12" t="s">
        <v>140</v>
      </c>
      <c r="H118" s="12" t="s">
        <v>141</v>
      </c>
      <c r="I118" s="12" t="s">
        <v>142</v>
      </c>
      <c r="J118" s="430"/>
      <c r="K118" s="45" t="s">
        <v>136</v>
      </c>
      <c r="L118" s="46" t="s">
        <v>252</v>
      </c>
      <c r="M118" s="45" t="s">
        <v>138</v>
      </c>
      <c r="N118" s="45" t="s">
        <v>139</v>
      </c>
      <c r="O118" s="45" t="s">
        <v>140</v>
      </c>
      <c r="P118" s="45" t="s">
        <v>141</v>
      </c>
      <c r="Q118" s="45" t="s">
        <v>142</v>
      </c>
      <c r="R118" s="430"/>
      <c r="S118" s="57" t="s">
        <v>136</v>
      </c>
      <c r="T118" s="58" t="s">
        <v>252</v>
      </c>
      <c r="U118" s="57" t="s">
        <v>138</v>
      </c>
      <c r="V118" s="57" t="s">
        <v>139</v>
      </c>
      <c r="W118" s="57" t="s">
        <v>140</v>
      </c>
      <c r="X118" s="57" t="s">
        <v>141</v>
      </c>
      <c r="Y118" s="57" t="s">
        <v>142</v>
      </c>
      <c r="Z118" s="430"/>
      <c r="AA118" s="12" t="s">
        <v>136</v>
      </c>
      <c r="AB118" s="13" t="s">
        <v>252</v>
      </c>
      <c r="AC118" s="12" t="s">
        <v>138</v>
      </c>
      <c r="AD118" s="12" t="s">
        <v>139</v>
      </c>
      <c r="AE118" s="12" t="s">
        <v>140</v>
      </c>
      <c r="AF118" s="12" t="s">
        <v>141</v>
      </c>
      <c r="AG118" s="12" t="s">
        <v>142</v>
      </c>
    </row>
    <row r="119" spans="1:33" ht="13.5" customHeight="1">
      <c r="A119" s="253" t="s">
        <v>45</v>
      </c>
      <c r="B119" s="14" t="str">
        <f>+'8.คำนวณ'!G73</f>
        <v>หนองหาน,รพช.</v>
      </c>
      <c r="C119" s="267">
        <f>+'8.คำนวณ'!M73</f>
        <v>618.15283049129573</v>
      </c>
      <c r="D119" s="267">
        <f>+'8.คำนวณ'!N73</f>
        <v>130.4231041511199</v>
      </c>
      <c r="E119" s="267">
        <f>+'8.คำนวณ'!O73</f>
        <v>301.51068943572346</v>
      </c>
      <c r="F119" s="267">
        <f>+'8.คำนวณ'!P73</f>
        <v>1525.0368967817242</v>
      </c>
      <c r="G119" s="267">
        <f>+'8.คำนวณ'!Q73</f>
        <v>19.717536660970474</v>
      </c>
      <c r="H119" s="267">
        <f>+'8.คำนวณ'!R73</f>
        <v>50.508397746691571</v>
      </c>
      <c r="I119" s="267">
        <f>+'8.คำนวณ'!S73</f>
        <v>283.18728378423532</v>
      </c>
      <c r="J119" s="14" t="str">
        <f>+B119</f>
        <v>หนองหาน,รพช.</v>
      </c>
      <c r="K119" s="50">
        <f>+(C119-C126)*100/C126</f>
        <v>9.9490351545195548</v>
      </c>
      <c r="L119" s="50">
        <f>+(D119-$D126)*100/$D126</f>
        <v>-12.849196097754637</v>
      </c>
      <c r="M119" s="50">
        <f t="shared" ref="M119:Q119" si="231">+(E119-E126)*100/E126</f>
        <v>-27.105163827686166</v>
      </c>
      <c r="N119" s="50">
        <f t="shared" si="231"/>
        <v>0.57718928636050271</v>
      </c>
      <c r="O119" s="50">
        <f t="shared" si="231"/>
        <v>69.303639729366708</v>
      </c>
      <c r="P119" s="50">
        <f t="shared" si="231"/>
        <v>1.7959361087422365</v>
      </c>
      <c r="Q119" s="50">
        <f t="shared" si="231"/>
        <v>-5.2422911209930865</v>
      </c>
      <c r="R119" s="14" t="str">
        <f>+J119</f>
        <v>หนองหาน,รพช.</v>
      </c>
      <c r="S119" s="15">
        <f>+K119/100</f>
        <v>9.9490351545195546E-2</v>
      </c>
      <c r="T119" s="15">
        <f t="shared" ref="T119:Y119" si="232">+L119/100</f>
        <v>-0.12849196097754637</v>
      </c>
      <c r="U119" s="15">
        <f t="shared" si="232"/>
        <v>-0.27105163827686168</v>
      </c>
      <c r="V119" s="15">
        <f t="shared" si="232"/>
        <v>5.7718928636050267E-3</v>
      </c>
      <c r="W119" s="15">
        <f t="shared" si="232"/>
        <v>0.69303639729366706</v>
      </c>
      <c r="X119" s="15">
        <f t="shared" si="232"/>
        <v>1.7959361087422365E-2</v>
      </c>
      <c r="Y119" s="15">
        <f t="shared" si="232"/>
        <v>-5.2422911209930867E-2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253" t="s">
        <v>45</v>
      </c>
      <c r="B120" s="14" t="str">
        <f>+'8.คำนวณ'!G74</f>
        <v>บ้านผือ,รพช.</v>
      </c>
      <c r="C120" s="267">
        <f>+'8.คำนวณ'!M74</f>
        <v>616.70567312562571</v>
      </c>
      <c r="D120" s="267">
        <f>+'8.คำนวณ'!N74</f>
        <v>119.2522560810413</v>
      </c>
      <c r="E120" s="267">
        <f>+'8.คำนวณ'!O74</f>
        <v>616.99330199764984</v>
      </c>
      <c r="F120" s="267">
        <f>+'8.คำนวณ'!P74</f>
        <v>1552.8432864471288</v>
      </c>
      <c r="G120" s="267">
        <f>+'8.คำนวณ'!Q74</f>
        <v>19.292769755841427</v>
      </c>
      <c r="H120" s="267">
        <f>+'8.คำนวณ'!R74</f>
        <v>38.7418167498031</v>
      </c>
      <c r="I120" s="267">
        <f>+'8.คำนวณ'!S74</f>
        <v>280.45196124624539</v>
      </c>
      <c r="J120" s="14" t="str">
        <f t="shared" ref="J120:J125" si="234">+B120</f>
        <v>บ้านผือ,รพช.</v>
      </c>
      <c r="K120" s="50">
        <f t="shared" ref="K120:Q120" si="235">+(C120-C126)*100/C126</f>
        <v>9.6916335084804768</v>
      </c>
      <c r="L120" s="50">
        <f t="shared" si="235"/>
        <v>-20.313735420857668</v>
      </c>
      <c r="M120" s="50">
        <f t="shared" si="235"/>
        <v>49.16759917436233</v>
      </c>
      <c r="N120" s="50">
        <f t="shared" si="235"/>
        <v>2.4110390264222223</v>
      </c>
      <c r="O120" s="50">
        <f t="shared" si="235"/>
        <v>65.656400000010649</v>
      </c>
      <c r="P120" s="50">
        <f t="shared" si="235"/>
        <v>-21.918736714274758</v>
      </c>
      <c r="Q120" s="50">
        <f t="shared" si="235"/>
        <v>-6.157561373532106</v>
      </c>
      <c r="R120" s="14" t="str">
        <f t="shared" ref="R120:R125" si="236">+J120</f>
        <v>บ้านผือ,รพช.</v>
      </c>
      <c r="S120" s="15">
        <f t="shared" ref="S120:S125" si="237">+K120/100</f>
        <v>9.6916335084804767E-2</v>
      </c>
      <c r="T120" s="15">
        <f t="shared" ref="T120:T125" si="238">+L120/100</f>
        <v>-0.20313735420857668</v>
      </c>
      <c r="U120" s="15">
        <f t="shared" ref="U120:U125" si="239">+M120/100</f>
        <v>0.49167599174362331</v>
      </c>
      <c r="V120" s="15">
        <f t="shared" ref="V120:V125" si="240">+N120/100</f>
        <v>2.4110390264222223E-2</v>
      </c>
      <c r="W120" s="15">
        <f t="shared" ref="W120:W125" si="241">+O120/100</f>
        <v>0.65656400000010651</v>
      </c>
      <c r="X120" s="15">
        <f t="shared" ref="X120:X125" si="242">+P120/100</f>
        <v>-0.21918736714274759</v>
      </c>
      <c r="Y120" s="15">
        <f t="shared" ref="Y120:Y125" si="243">+Q120/100</f>
        <v>-6.1575613735321062E-2</v>
      </c>
      <c r="Z120" s="14" t="str">
        <f t="shared" ref="Z120:Z125" si="244">+R120</f>
        <v>บ้านผือ,รพช.</v>
      </c>
      <c r="AA120" s="16" t="str">
        <f>+IF(AND(C120&gt;C128),"OK","Not OK")</f>
        <v>OK</v>
      </c>
      <c r="AB120" s="16" t="str">
        <f t="shared" ref="AB120:AG120" si="245">+IF(AND(D120&gt;D128),"OK","Not OK")</f>
        <v>OK</v>
      </c>
      <c r="AC120" s="16" t="str">
        <f t="shared" si="245"/>
        <v>OK</v>
      </c>
      <c r="AD120" s="16" t="str">
        <f t="shared" si="245"/>
        <v>OK</v>
      </c>
      <c r="AE120" s="16" t="str">
        <f t="shared" si="245"/>
        <v>OK</v>
      </c>
      <c r="AF120" s="16" t="str">
        <f t="shared" si="245"/>
        <v>OK</v>
      </c>
      <c r="AG120" s="16" t="str">
        <f t="shared" si="245"/>
        <v>OK</v>
      </c>
    </row>
    <row r="121" spans="1:33" ht="13.5" customHeight="1">
      <c r="A121" s="253" t="s">
        <v>45</v>
      </c>
      <c r="B121" s="14" t="str">
        <f>+'8.คำนวณ'!G75</f>
        <v>เพ็ญ,รพช.</v>
      </c>
      <c r="C121" s="267">
        <f>+'8.คำนวณ'!M75</f>
        <v>497.00458314151541</v>
      </c>
      <c r="D121" s="267">
        <f>+'8.คำนวณ'!N75</f>
        <v>102.75175075959858</v>
      </c>
      <c r="E121" s="267">
        <f>+'8.คำนวณ'!O75</f>
        <v>567.04578414839807</v>
      </c>
      <c r="F121" s="267">
        <f>+'8.คำนวณ'!P75</f>
        <v>1121.7566027936964</v>
      </c>
      <c r="G121" s="267">
        <f>+'8.คำนวณ'!Q75</f>
        <v>5.9557377386438448</v>
      </c>
      <c r="H121" s="267">
        <f>+'8.คำนวณ'!R75</f>
        <v>27.951623189598418</v>
      </c>
      <c r="I121" s="267">
        <f>+'8.คำนวณ'!S75</f>
        <v>226.59205011048707</v>
      </c>
      <c r="J121" s="14" t="str">
        <f t="shared" si="234"/>
        <v>เพ็ญ,รพช.</v>
      </c>
      <c r="K121" s="50">
        <f t="shared" ref="K121:Q121" si="246">+(C121-C126)*100/C126</f>
        <v>-11.599249104217638</v>
      </c>
      <c r="L121" s="50">
        <f t="shared" si="246"/>
        <v>-31.339636950472983</v>
      </c>
      <c r="M121" s="50">
        <f t="shared" si="246"/>
        <v>37.092020236683886</v>
      </c>
      <c r="N121" s="50">
        <f t="shared" si="246"/>
        <v>-26.019412113571644</v>
      </c>
      <c r="O121" s="50">
        <f t="shared" si="246"/>
        <v>-48.861356580009925</v>
      </c>
      <c r="P121" s="50">
        <f t="shared" si="246"/>
        <v>-43.665572948601863</v>
      </c>
      <c r="Q121" s="50">
        <f t="shared" si="246"/>
        <v>-24.179704569551852</v>
      </c>
      <c r="R121" s="14" t="str">
        <f t="shared" si="236"/>
        <v>เพ็ญ,รพช.</v>
      </c>
      <c r="S121" s="15">
        <f t="shared" si="237"/>
        <v>-0.11599249104217638</v>
      </c>
      <c r="T121" s="15">
        <f t="shared" si="238"/>
        <v>-0.31339636950472982</v>
      </c>
      <c r="U121" s="15">
        <f t="shared" si="239"/>
        <v>0.37092020236683887</v>
      </c>
      <c r="V121" s="15">
        <f t="shared" si="240"/>
        <v>-0.26019412113571644</v>
      </c>
      <c r="W121" s="15">
        <f t="shared" si="241"/>
        <v>-0.48861356580009924</v>
      </c>
      <c r="X121" s="15">
        <f t="shared" si="242"/>
        <v>-0.43665572948601861</v>
      </c>
      <c r="Y121" s="15">
        <f t="shared" si="243"/>
        <v>-0.24179704569551852</v>
      </c>
      <c r="Z121" s="14" t="str">
        <f t="shared" si="244"/>
        <v>เพ็ญ,รพช.</v>
      </c>
      <c r="AA121" s="16" t="str">
        <f>+IF(AND(C121&gt;C128),"OK","Not OK")</f>
        <v>OK</v>
      </c>
      <c r="AB121" s="16" t="str">
        <f t="shared" ref="AB121:AG121" si="247">+IF(AND(D121&gt;D128),"OK","Not OK")</f>
        <v>Not OK</v>
      </c>
      <c r="AC121" s="16" t="str">
        <f t="shared" si="247"/>
        <v>OK</v>
      </c>
      <c r="AD121" s="16" t="str">
        <f t="shared" si="247"/>
        <v>OK</v>
      </c>
      <c r="AE121" s="16" t="str">
        <f t="shared" si="247"/>
        <v>OK</v>
      </c>
      <c r="AF121" s="16" t="str">
        <f t="shared" si="247"/>
        <v>OK</v>
      </c>
      <c r="AG121" s="16" t="str">
        <f t="shared" si="247"/>
        <v>Not OK</v>
      </c>
    </row>
    <row r="122" spans="1:33" ht="13.5" customHeight="1">
      <c r="A122" s="253" t="s">
        <v>53</v>
      </c>
      <c r="B122" s="14" t="str">
        <f>+'8.คำนวณ'!G76</f>
        <v>วังสะพุง,รพช.</v>
      </c>
      <c r="C122" s="267">
        <f>+'8.คำนวณ'!M76</f>
        <v>422.96227766318134</v>
      </c>
      <c r="D122" s="267">
        <f>+'8.คำนวณ'!N76</f>
        <v>133.65084595869789</v>
      </c>
      <c r="E122" s="267">
        <f>+'8.คำนวณ'!O76</f>
        <v>340.81965149073329</v>
      </c>
      <c r="F122" s="267">
        <f>+'8.คำนวณ'!P76</f>
        <v>1006.7377469019902</v>
      </c>
      <c r="G122" s="267">
        <f>+'8.คำนวณ'!Q76</f>
        <v>5.9968999068948934</v>
      </c>
      <c r="H122" s="267">
        <f>+'8.คำนวณ'!R76</f>
        <v>30.808520651940373</v>
      </c>
      <c r="I122" s="267">
        <f>+'8.คำนวณ'!S76</f>
        <v>294.97517794058371</v>
      </c>
      <c r="J122" s="14" t="str">
        <f t="shared" si="234"/>
        <v>วังสะพุง,รพช.</v>
      </c>
      <c r="K122" s="50">
        <f t="shared" ref="K122:Q122" si="248">+(C122-C126)*100/C126</f>
        <v>-24.768937321108623</v>
      </c>
      <c r="L122" s="50">
        <f t="shared" si="248"/>
        <v>-10.692367404324921</v>
      </c>
      <c r="M122" s="50">
        <f t="shared" si="248"/>
        <v>-17.601619013184663</v>
      </c>
      <c r="N122" s="50">
        <f t="shared" si="248"/>
        <v>-33.604981528274465</v>
      </c>
      <c r="O122" s="50">
        <f t="shared" si="248"/>
        <v>-48.507919686554082</v>
      </c>
      <c r="P122" s="50">
        <f t="shared" si="248"/>
        <v>-37.907707632732894</v>
      </c>
      <c r="Q122" s="50">
        <f t="shared" si="248"/>
        <v>-1.2979267136743535</v>
      </c>
      <c r="R122" s="14" t="str">
        <f t="shared" si="236"/>
        <v>วังสะพุง,รพช.</v>
      </c>
      <c r="S122" s="15">
        <f t="shared" si="237"/>
        <v>-0.24768937321108622</v>
      </c>
      <c r="T122" s="15">
        <f t="shared" si="238"/>
        <v>-0.10692367404324921</v>
      </c>
      <c r="U122" s="15">
        <f t="shared" si="239"/>
        <v>-0.17601619013184663</v>
      </c>
      <c r="V122" s="15">
        <f t="shared" si="240"/>
        <v>-0.33604981528274463</v>
      </c>
      <c r="W122" s="15">
        <f t="shared" si="241"/>
        <v>-0.4850791968655408</v>
      </c>
      <c r="X122" s="15">
        <f t="shared" si="242"/>
        <v>-0.37907707632732895</v>
      </c>
      <c r="Y122" s="15">
        <f t="shared" si="243"/>
        <v>-1.2979267136743536E-2</v>
      </c>
      <c r="Z122" s="14" t="str">
        <f t="shared" si="244"/>
        <v>วังสะพุง,รพช.</v>
      </c>
      <c r="AA122" s="16" t="str">
        <f>+IF(AND(C122&gt;C128),"OK","Not OK")</f>
        <v>Not OK</v>
      </c>
      <c r="AB122" s="16" t="str">
        <f t="shared" ref="AB122:AG122" si="249">+IF(AND(D122&gt;D128),"OK","Not OK")</f>
        <v>OK</v>
      </c>
      <c r="AC122" s="16" t="str">
        <f t="shared" si="249"/>
        <v>OK</v>
      </c>
      <c r="AD122" s="16" t="str">
        <f t="shared" si="249"/>
        <v>OK</v>
      </c>
      <c r="AE122" s="16" t="str">
        <f t="shared" si="249"/>
        <v>OK</v>
      </c>
      <c r="AF122" s="16" t="str">
        <f t="shared" si="249"/>
        <v>OK</v>
      </c>
      <c r="AG122" s="16" t="str">
        <f t="shared" si="249"/>
        <v>OK</v>
      </c>
    </row>
    <row r="123" spans="1:33" ht="13.5" customHeight="1">
      <c r="A123" s="253" t="s">
        <v>47</v>
      </c>
      <c r="B123" s="14" t="str">
        <f>+'8.คำนวณ'!G77</f>
        <v>โพนพิสัย,รพช.</v>
      </c>
      <c r="C123" s="267">
        <f>+'8.คำนวณ'!M77</f>
        <v>469.13591259287222</v>
      </c>
      <c r="D123" s="267">
        <f>+'8.คำนวณ'!N77</f>
        <v>182.48239125585545</v>
      </c>
      <c r="E123" s="267">
        <f>+'8.คำนวณ'!O77</f>
        <v>276.21875226039776</v>
      </c>
      <c r="F123" s="267">
        <f>+'8.คำนวณ'!P77</f>
        <v>1312.1994805194804</v>
      </c>
      <c r="G123" s="267">
        <f>+'8.คำนวณ'!Q77</f>
        <v>7.3100634718387951</v>
      </c>
      <c r="H123" s="267">
        <f>+'8.คำนวณ'!R77</f>
        <v>48.61883922040537</v>
      </c>
      <c r="I123" s="267">
        <f>+'8.คำนวณ'!S77</f>
        <v>401.2692314555843</v>
      </c>
      <c r="J123" s="14" t="str">
        <f t="shared" si="234"/>
        <v>โพนพิสัย,รพช.</v>
      </c>
      <c r="K123" s="50">
        <f>+(C123-C12)*100/C126</f>
        <v>48.263419122395433</v>
      </c>
      <c r="L123" s="50">
        <f t="shared" ref="L123:Q123" si="250">+(D123-D126)*100/D126</f>
        <v>21.937652070638237</v>
      </c>
      <c r="M123" s="50">
        <f t="shared" si="250"/>
        <v>-33.219877771414694</v>
      </c>
      <c r="N123" s="50">
        <f t="shared" si="250"/>
        <v>-13.459578707779041</v>
      </c>
      <c r="O123" s="50">
        <f t="shared" si="250"/>
        <v>-37.232506589690558</v>
      </c>
      <c r="P123" s="50">
        <f t="shared" si="250"/>
        <v>-2.0123292015181482</v>
      </c>
      <c r="Q123" s="50">
        <f t="shared" si="250"/>
        <v>34.269281121187873</v>
      </c>
      <c r="R123" s="14" t="str">
        <f t="shared" si="236"/>
        <v>โพนพิสัย,รพช.</v>
      </c>
      <c r="S123" s="15">
        <f t="shared" si="237"/>
        <v>0.48263419122395435</v>
      </c>
      <c r="T123" s="15">
        <f t="shared" si="238"/>
        <v>0.21937652070638236</v>
      </c>
      <c r="U123" s="15">
        <f t="shared" si="239"/>
        <v>-0.33219877771414696</v>
      </c>
      <c r="V123" s="15">
        <f t="shared" si="240"/>
        <v>-0.13459578707779041</v>
      </c>
      <c r="W123" s="15">
        <f t="shared" si="241"/>
        <v>-0.37232506589690556</v>
      </c>
      <c r="X123" s="15">
        <f t="shared" si="242"/>
        <v>-2.0123292015181482E-2</v>
      </c>
      <c r="Y123" s="15">
        <f t="shared" si="243"/>
        <v>0.34269281121187872</v>
      </c>
      <c r="Z123" s="14" t="str">
        <f t="shared" si="244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1">+IF(AND(E123&gt;E128),"OK","Not OK")</f>
        <v>Not OK</v>
      </c>
      <c r="AD123" s="16" t="str">
        <f t="shared" si="251"/>
        <v>OK</v>
      </c>
      <c r="AE123" s="16" t="str">
        <f t="shared" si="251"/>
        <v>OK</v>
      </c>
      <c r="AF123" s="16" t="str">
        <f t="shared" si="251"/>
        <v>OK</v>
      </c>
      <c r="AG123" s="16" t="str">
        <f t="shared" si="251"/>
        <v>OK</v>
      </c>
    </row>
    <row r="124" spans="1:33" ht="13.5" customHeight="1">
      <c r="A124" s="253" t="s">
        <v>45</v>
      </c>
      <c r="B124" s="14" t="str">
        <f>+'8.คำนวณ'!G78</f>
        <v>สมเด็จพระยุพราชบ้านดุง,รพช.</v>
      </c>
      <c r="C124" s="267">
        <f>+'8.คำนวณ'!M78</f>
        <v>649.02746654088185</v>
      </c>
      <c r="D124" s="267">
        <f>+'8.คำนวณ'!N78</f>
        <v>213.84116440841376</v>
      </c>
      <c r="E124" s="267">
        <f>+'8.คำนวณ'!O78</f>
        <v>424.00823972769257</v>
      </c>
      <c r="F124" s="267">
        <f>+'8.คำนวณ'!P78</f>
        <v>1458.4638680169878</v>
      </c>
      <c r="G124" s="267">
        <f>+'8.คำนวณ'!Q78</f>
        <v>10.217726477985657</v>
      </c>
      <c r="H124" s="267">
        <f>+'8.คำนวณ'!R78</f>
        <v>42.154245322711844</v>
      </c>
      <c r="I124" s="267">
        <f>+'8.คำนวณ'!S78</f>
        <v>228.7335898446004</v>
      </c>
      <c r="J124" s="14" t="str">
        <f t="shared" si="234"/>
        <v>สมเด็จพระยุพราชบ้านดุง,รพช.</v>
      </c>
      <c r="K124" s="50">
        <f t="shared" ref="K124:Q124" si="252">+(C124-C126)*100/C126</f>
        <v>15.440616324989891</v>
      </c>
      <c r="L124" s="50">
        <f t="shared" si="252"/>
        <v>42.892085776394651</v>
      </c>
      <c r="M124" s="50">
        <f t="shared" si="252"/>
        <v>2.510498810193396</v>
      </c>
      <c r="N124" s="50">
        <f t="shared" si="252"/>
        <v>-3.8133458735213108</v>
      </c>
      <c r="O124" s="50">
        <f t="shared" si="252"/>
        <v>-12.266004003111044</v>
      </c>
      <c r="P124" s="50">
        <f t="shared" si="252"/>
        <v>-15.041239575569367</v>
      </c>
      <c r="Q124" s="50">
        <f t="shared" si="252"/>
        <v>-23.463120844582935</v>
      </c>
      <c r="R124" s="14" t="str">
        <f t="shared" si="236"/>
        <v>สมเด็จพระยุพราชบ้านดุง,รพช.</v>
      </c>
      <c r="S124" s="15">
        <f t="shared" si="237"/>
        <v>0.15440616324989892</v>
      </c>
      <c r="T124" s="15">
        <f t="shared" si="238"/>
        <v>0.42892085776394651</v>
      </c>
      <c r="U124" s="15">
        <f t="shared" si="239"/>
        <v>2.5104988101933959E-2</v>
      </c>
      <c r="V124" s="15">
        <f t="shared" si="240"/>
        <v>-3.8133458735213108E-2</v>
      </c>
      <c r="W124" s="15">
        <f t="shared" si="241"/>
        <v>-0.12266004003111045</v>
      </c>
      <c r="X124" s="15">
        <f t="shared" si="242"/>
        <v>-0.15041239575569368</v>
      </c>
      <c r="Y124" s="15">
        <f t="shared" si="243"/>
        <v>-0.23463120844582935</v>
      </c>
      <c r="Z124" s="14" t="str">
        <f t="shared" si="244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3">+IF(AND(D124&gt;D128),"OK","Not OK")</f>
        <v>OK</v>
      </c>
      <c r="AC124" s="16" t="str">
        <f t="shared" si="253"/>
        <v>OK</v>
      </c>
      <c r="AD124" s="16" t="str">
        <f t="shared" si="253"/>
        <v>OK</v>
      </c>
      <c r="AE124" s="16" t="str">
        <f t="shared" si="253"/>
        <v>OK</v>
      </c>
      <c r="AF124" s="16" t="str">
        <f t="shared" si="253"/>
        <v>OK</v>
      </c>
      <c r="AG124" s="16" t="str">
        <f t="shared" si="253"/>
        <v>Not OK</v>
      </c>
    </row>
    <row r="125" spans="1:33" ht="13.5" customHeight="1">
      <c r="A125" s="253" t="s">
        <v>51</v>
      </c>
      <c r="B125" s="14" t="str">
        <f>+'8.คำนวณ'!G79</f>
        <v>สมเด็จพระยุพราชธาตุพนม,รพช.</v>
      </c>
      <c r="C125" s="267">
        <f>+'8.คำนวณ'!M79</f>
        <v>662.53448078026406</v>
      </c>
      <c r="D125" s="267">
        <f>+'8.คำนวณ'!N79</f>
        <v>165.16395801694173</v>
      </c>
      <c r="E125" s="267">
        <f>+'8.คำนวณ'!O79</f>
        <v>368.77304313415118</v>
      </c>
      <c r="F125" s="267">
        <f>+'8.คำนวณ'!P79</f>
        <v>2636.9575515171182</v>
      </c>
      <c r="G125" s="267">
        <f>+'8.คำนวณ'!Q79</f>
        <v>13.033063614044773</v>
      </c>
      <c r="H125" s="267">
        <f>+'8.คำนวณ'!R79</f>
        <v>108.53767595914988</v>
      </c>
      <c r="I125" s="267">
        <f>+'8.คำนวณ'!S79</f>
        <v>376.76930022611452</v>
      </c>
      <c r="J125" s="14" t="str">
        <f t="shared" si="234"/>
        <v>สมเด็จพระยุพราชธาตุพนม,รพช.</v>
      </c>
      <c r="K125" s="50">
        <f t="shared" ref="K125:Q125" si="254">+(C125-C126)*100/C126</f>
        <v>17.84306942426328</v>
      </c>
      <c r="L125" s="50">
        <f t="shared" si="254"/>
        <v>10.365198026377268</v>
      </c>
      <c r="M125" s="50">
        <f t="shared" si="254"/>
        <v>-10.843457608954035</v>
      </c>
      <c r="N125" s="50">
        <f t="shared" si="254"/>
        <v>73.909089910363704</v>
      </c>
      <c r="O125" s="50">
        <f t="shared" si="254"/>
        <v>11.907747129988133</v>
      </c>
      <c r="P125" s="50">
        <f t="shared" si="254"/>
        <v>118.74964996395489</v>
      </c>
      <c r="Q125" s="50">
        <f t="shared" si="254"/>
        <v>26.071323501146516</v>
      </c>
      <c r="R125" s="14" t="str">
        <f t="shared" si="236"/>
        <v>สมเด็จพระยุพราชธาตุพนม,รพช.</v>
      </c>
      <c r="S125" s="15">
        <f t="shared" si="237"/>
        <v>0.1784306942426328</v>
      </c>
      <c r="T125" s="15">
        <f t="shared" si="238"/>
        <v>0.10365198026377268</v>
      </c>
      <c r="U125" s="15">
        <f t="shared" si="239"/>
        <v>-0.10843457608954035</v>
      </c>
      <c r="V125" s="15">
        <f t="shared" si="240"/>
        <v>0.73909089910363701</v>
      </c>
      <c r="W125" s="15">
        <f t="shared" si="241"/>
        <v>0.11907747129988133</v>
      </c>
      <c r="X125" s="15">
        <f t="shared" si="242"/>
        <v>1.187496499639549</v>
      </c>
      <c r="Y125" s="15">
        <f t="shared" si="243"/>
        <v>0.26071323501146515</v>
      </c>
      <c r="Z125" s="14" t="str">
        <f t="shared" si="244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5">+IF(AND(D125&gt;D128),"OK","Not OK")</f>
        <v>OK</v>
      </c>
      <c r="AC125" s="16" t="str">
        <f t="shared" si="255"/>
        <v>OK</v>
      </c>
      <c r="AD125" s="16" t="str">
        <f t="shared" si="255"/>
        <v>OK</v>
      </c>
      <c r="AE125" s="16" t="str">
        <f t="shared" si="255"/>
        <v>OK</v>
      </c>
      <c r="AF125" s="16" t="str">
        <f t="shared" si="255"/>
        <v>OK</v>
      </c>
      <c r="AG125" s="16" t="str">
        <f t="shared" si="255"/>
        <v>OK</v>
      </c>
    </row>
    <row r="126" spans="1:33" ht="13.5" customHeight="1">
      <c r="B126" s="18" t="s">
        <v>143</v>
      </c>
      <c r="C126" s="19">
        <f>AVERAGE(C119:C125)</f>
        <v>562.21760347651946</v>
      </c>
      <c r="D126" s="19">
        <f t="shared" ref="D126:I126" si="256">AVERAGE(D119:D125)</f>
        <v>149.65221009023838</v>
      </c>
      <c r="E126" s="19">
        <f t="shared" si="256"/>
        <v>413.62420888496371</v>
      </c>
      <c r="F126" s="19">
        <f t="shared" si="256"/>
        <v>1516.2850618540181</v>
      </c>
      <c r="G126" s="19">
        <f t="shared" si="256"/>
        <v>11.646256803745697</v>
      </c>
      <c r="H126" s="19">
        <f t="shared" si="256"/>
        <v>49.617302691471501</v>
      </c>
      <c r="I126" s="19">
        <f t="shared" si="256"/>
        <v>298.85408494397865</v>
      </c>
    </row>
    <row r="127" spans="1:33" ht="13.5" customHeight="1">
      <c r="B127" s="20" t="s">
        <v>267</v>
      </c>
      <c r="C127" s="257">
        <f>STDEV(C119:C125)</f>
        <v>96.614450712492243</v>
      </c>
      <c r="D127" s="257">
        <f t="shared" ref="D127:I127" si="257">STDEV(D119:D125)</f>
        <v>39.132828149870825</v>
      </c>
      <c r="E127" s="257">
        <f t="shared" si="257"/>
        <v>131.50844541093812</v>
      </c>
      <c r="F127" s="257">
        <f t="shared" si="257"/>
        <v>535.03976700123553</v>
      </c>
      <c r="G127" s="257">
        <f t="shared" si="257"/>
        <v>5.9256288565135318</v>
      </c>
      <c r="H127" s="257">
        <f t="shared" si="257"/>
        <v>27.296357313593873</v>
      </c>
      <c r="I127" s="257">
        <f t="shared" si="257"/>
        <v>67.450551336294609</v>
      </c>
    </row>
    <row r="128" spans="1:33" ht="13.5" customHeight="1">
      <c r="B128" s="20" t="s">
        <v>144</v>
      </c>
      <c r="C128" s="257">
        <f>+C126-C127</f>
        <v>465.60315276402719</v>
      </c>
      <c r="D128" s="257">
        <f t="shared" ref="D128:I128" si="258">+D126-D127</f>
        <v>110.51938194036757</v>
      </c>
      <c r="E128" s="257">
        <f t="shared" si="258"/>
        <v>282.11576347402558</v>
      </c>
      <c r="F128" s="257">
        <f t="shared" si="258"/>
        <v>981.24529485278254</v>
      </c>
      <c r="G128" s="257">
        <f t="shared" si="258"/>
        <v>5.7206279472321651</v>
      </c>
      <c r="H128" s="257">
        <f t="shared" si="258"/>
        <v>22.320945377877628</v>
      </c>
      <c r="I128" s="257">
        <f t="shared" si="258"/>
        <v>231.40353360768404</v>
      </c>
    </row>
    <row r="129" spans="1:33" ht="13.5" customHeight="1">
      <c r="B129" s="430" t="s">
        <v>154</v>
      </c>
      <c r="C129" s="439" t="s">
        <v>134</v>
      </c>
      <c r="D129" s="440"/>
      <c r="E129" s="440"/>
      <c r="F129" s="440"/>
      <c r="G129" s="440"/>
      <c r="H129" s="440"/>
      <c r="I129" s="441"/>
      <c r="J129" s="430" t="s">
        <v>154</v>
      </c>
      <c r="K129" s="436" t="s">
        <v>4</v>
      </c>
      <c r="L129" s="437"/>
      <c r="M129" s="437"/>
      <c r="N129" s="437"/>
      <c r="O129" s="437"/>
      <c r="P129" s="437"/>
      <c r="Q129" s="438"/>
      <c r="R129" s="430" t="s">
        <v>154</v>
      </c>
      <c r="S129" s="431" t="s">
        <v>4</v>
      </c>
      <c r="T129" s="432"/>
      <c r="U129" s="432"/>
      <c r="V129" s="432"/>
      <c r="W129" s="432"/>
      <c r="X129" s="432"/>
      <c r="Y129" s="433"/>
      <c r="Z129" s="430" t="s">
        <v>154</v>
      </c>
      <c r="AA129" s="439" t="s">
        <v>135</v>
      </c>
      <c r="AB129" s="440"/>
      <c r="AC129" s="440"/>
      <c r="AD129" s="440"/>
      <c r="AE129" s="440"/>
      <c r="AF129" s="440"/>
      <c r="AG129" s="441"/>
    </row>
    <row r="130" spans="1:33" ht="13.5" customHeight="1">
      <c r="B130" s="430"/>
      <c r="C130" s="12" t="s">
        <v>136</v>
      </c>
      <c r="D130" s="13" t="s">
        <v>252</v>
      </c>
      <c r="E130" s="12" t="s">
        <v>138</v>
      </c>
      <c r="F130" s="12" t="s">
        <v>139</v>
      </c>
      <c r="G130" s="12" t="s">
        <v>140</v>
      </c>
      <c r="H130" s="12" t="s">
        <v>141</v>
      </c>
      <c r="I130" s="12" t="s">
        <v>142</v>
      </c>
      <c r="J130" s="430"/>
      <c r="K130" s="45" t="s">
        <v>136</v>
      </c>
      <c r="L130" s="46" t="s">
        <v>252</v>
      </c>
      <c r="M130" s="45" t="s">
        <v>138</v>
      </c>
      <c r="N130" s="45" t="s">
        <v>139</v>
      </c>
      <c r="O130" s="45" t="s">
        <v>140</v>
      </c>
      <c r="P130" s="45" t="s">
        <v>141</v>
      </c>
      <c r="Q130" s="45" t="s">
        <v>142</v>
      </c>
      <c r="R130" s="430"/>
      <c r="S130" s="57" t="s">
        <v>136</v>
      </c>
      <c r="T130" s="58" t="s">
        <v>252</v>
      </c>
      <c r="U130" s="57" t="s">
        <v>138</v>
      </c>
      <c r="V130" s="57" t="s">
        <v>139</v>
      </c>
      <c r="W130" s="57" t="s">
        <v>140</v>
      </c>
      <c r="X130" s="57" t="s">
        <v>141</v>
      </c>
      <c r="Y130" s="57" t="s">
        <v>142</v>
      </c>
      <c r="Z130" s="430"/>
      <c r="AA130" s="12" t="s">
        <v>136</v>
      </c>
      <c r="AB130" s="13" t="s">
        <v>252</v>
      </c>
      <c r="AC130" s="12" t="s">
        <v>138</v>
      </c>
      <c r="AD130" s="12" t="s">
        <v>139</v>
      </c>
      <c r="AE130" s="12" t="s">
        <v>140</v>
      </c>
      <c r="AF130" s="12" t="s">
        <v>141</v>
      </c>
      <c r="AG130" s="12" t="s">
        <v>142</v>
      </c>
    </row>
    <row r="131" spans="1:33" ht="13.5" customHeight="1">
      <c r="A131" s="253" t="s">
        <v>45</v>
      </c>
      <c r="B131" s="14" t="str">
        <f>+'8.คำนวณ'!G80</f>
        <v>กุมภวาปี,รพท.</v>
      </c>
      <c r="C131" s="264">
        <f>+'8.คำนวณ'!M80</f>
        <v>843.35283600039259</v>
      </c>
      <c r="D131" s="264">
        <f>+'8.คำนวณ'!N80</f>
        <v>309.36124018260358</v>
      </c>
      <c r="E131" s="264">
        <f>+'8.คำนวณ'!O80</f>
        <v>605.74458748615734</v>
      </c>
      <c r="F131" s="264">
        <f>+'8.คำนวณ'!P80</f>
        <v>2414.6669712351945</v>
      </c>
      <c r="G131" s="264">
        <f>+'8.คำนวณ'!Q80</f>
        <v>26.518974557770388</v>
      </c>
      <c r="H131" s="264">
        <f>+'8.คำนวณ'!R80</f>
        <v>92.72067614714463</v>
      </c>
      <c r="I131" s="264">
        <f>+'8.คำนวณ'!S80</f>
        <v>508.72541993913217</v>
      </c>
      <c r="J131" s="14" t="str">
        <f>+B131</f>
        <v>กุมภวาปี,รพท.</v>
      </c>
      <c r="K131" s="50">
        <f>+(C131-C136)*100/C136</f>
        <v>11.039089579883344</v>
      </c>
      <c r="L131" s="50">
        <f t="shared" ref="L131:Q131" si="259">+(D131-D136)*100/D136</f>
        <v>-28.31323724527304</v>
      </c>
      <c r="M131" s="50">
        <f t="shared" si="259"/>
        <v>-35.86448257226121</v>
      </c>
      <c r="N131" s="50">
        <f t="shared" si="259"/>
        <v>-19.140641390290082</v>
      </c>
      <c r="O131" s="50">
        <f t="shared" si="259"/>
        <v>1.4599433936323858</v>
      </c>
      <c r="P131" s="50">
        <f t="shared" si="259"/>
        <v>-37.887450990243373</v>
      </c>
      <c r="Q131" s="50">
        <f t="shared" si="259"/>
        <v>0.30711771491516154</v>
      </c>
      <c r="R131" s="14" t="str">
        <f>+J131</f>
        <v>กุมภวาปี,รพท.</v>
      </c>
      <c r="S131" s="15">
        <f>+K131/100</f>
        <v>0.11039089579883343</v>
      </c>
      <c r="T131" s="15">
        <f t="shared" ref="T131:Y135" si="260">+L131/100</f>
        <v>-0.28313237245273037</v>
      </c>
      <c r="U131" s="15">
        <f t="shared" si="260"/>
        <v>-0.35864482572261208</v>
      </c>
      <c r="V131" s="15">
        <f t="shared" si="260"/>
        <v>-0.19140641390290081</v>
      </c>
      <c r="W131" s="15">
        <f t="shared" si="260"/>
        <v>1.4599433936323857E-2</v>
      </c>
      <c r="X131" s="15">
        <f t="shared" si="260"/>
        <v>-0.37887450990243371</v>
      </c>
      <c r="Y131" s="15">
        <f t="shared" si="260"/>
        <v>3.0711771491516156E-3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OK</v>
      </c>
      <c r="AC131" s="16" t="str">
        <f>+IF(AND(E131&gt;E138),"OK","Not OK")</f>
        <v>OK</v>
      </c>
      <c r="AD131" s="16" t="str">
        <f t="shared" ref="AD131:AE131" si="261">+IF(AND(F131&gt;F138),"OK","Not OK")</f>
        <v>OK</v>
      </c>
      <c r="AE131" s="16" t="str">
        <f t="shared" si="261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253" t="s">
        <v>55</v>
      </c>
      <c r="B132" s="14" t="str">
        <f>+'8.คำนวณ'!G81</f>
        <v>บึงกาฬ,รพท.</v>
      </c>
      <c r="C132" s="264">
        <f>+'8.คำนวณ'!M81</f>
        <v>863.95501182567102</v>
      </c>
      <c r="D132" s="264">
        <f>+'8.คำนวณ'!N81</f>
        <v>590.10182593675256</v>
      </c>
      <c r="E132" s="264">
        <f>+'8.คำนวณ'!O81</f>
        <v>678.70644073687868</v>
      </c>
      <c r="F132" s="264">
        <f>+'8.คำนวณ'!P81</f>
        <v>3245.9229352018519</v>
      </c>
      <c r="G132" s="264">
        <f>+'8.คำนวณ'!Q81</f>
        <v>41.695815924685554</v>
      </c>
      <c r="H132" s="264">
        <f>+'8.คำนวณ'!R81</f>
        <v>130.52752784474575</v>
      </c>
      <c r="I132" s="264">
        <f>+'8.คำนวณ'!S81</f>
        <v>546.85121286207811</v>
      </c>
      <c r="J132" s="14" t="str">
        <f>+B132</f>
        <v>บึงกาฬ,รพท.</v>
      </c>
      <c r="K132" s="50">
        <f>+(C132-C136)*100/C136</f>
        <v>13.751651569776898</v>
      </c>
      <c r="L132" s="50">
        <f t="shared" ref="L132:Q132" si="262">+(D132-D136)*100/D136</f>
        <v>36.741401644529532</v>
      </c>
      <c r="M132" s="50">
        <f t="shared" si="262"/>
        <v>-28.139368213185413</v>
      </c>
      <c r="N132" s="50">
        <f t="shared" si="262"/>
        <v>8.6954225007305119</v>
      </c>
      <c r="O132" s="50">
        <f t="shared" si="262"/>
        <v>59.525592298226194</v>
      </c>
      <c r="P132" s="50">
        <f t="shared" si="262"/>
        <v>-12.561061812006495</v>
      </c>
      <c r="Q132" s="50">
        <f t="shared" si="262"/>
        <v>7.8245097083287911</v>
      </c>
      <c r="R132" s="14" t="str">
        <f>+J132</f>
        <v>บึงกาฬ,รพท.</v>
      </c>
      <c r="S132" s="15">
        <f>+K132/100</f>
        <v>0.13751651569776899</v>
      </c>
      <c r="T132" s="15">
        <f t="shared" si="260"/>
        <v>0.36741401644529531</v>
      </c>
      <c r="U132" s="15">
        <f t="shared" si="260"/>
        <v>-0.28139368213185412</v>
      </c>
      <c r="V132" s="15">
        <f t="shared" si="260"/>
        <v>8.6954225007305125E-2</v>
      </c>
      <c r="W132" s="15">
        <f t="shared" si="260"/>
        <v>0.59525592298226193</v>
      </c>
      <c r="X132" s="15">
        <f t="shared" si="260"/>
        <v>-0.12561061812006494</v>
      </c>
      <c r="Y132" s="15">
        <f t="shared" si="260"/>
        <v>7.8245097083287918E-2</v>
      </c>
      <c r="Z132" s="14" t="str">
        <f>+R132</f>
        <v>บึงกาฬ,รพท.</v>
      </c>
      <c r="AA132" s="16" t="str">
        <f t="shared" ref="AA132:AG132" si="263">+IF(AND(C132&gt;C138),"OK","Not OK")</f>
        <v>OK</v>
      </c>
      <c r="AB132" s="16" t="str">
        <f t="shared" si="263"/>
        <v>OK</v>
      </c>
      <c r="AC132" s="16" t="str">
        <f t="shared" si="263"/>
        <v>OK</v>
      </c>
      <c r="AD132" s="16" t="str">
        <f t="shared" si="263"/>
        <v>OK</v>
      </c>
      <c r="AE132" s="16" t="str">
        <f t="shared" si="263"/>
        <v>OK</v>
      </c>
      <c r="AF132" s="16" t="str">
        <f t="shared" si="263"/>
        <v>OK</v>
      </c>
      <c r="AG132" s="16" t="str">
        <f t="shared" si="263"/>
        <v>OK</v>
      </c>
    </row>
    <row r="133" spans="1:33" ht="13.5" customHeight="1">
      <c r="A133" s="253" t="s">
        <v>49</v>
      </c>
      <c r="B133" s="14" t="str">
        <f>+'8.คำนวณ'!G82</f>
        <v>วานรนิวาส,รพท.</v>
      </c>
      <c r="C133" s="264">
        <f>+'8.คำนวณ'!M82</f>
        <v>723.4121781600976</v>
      </c>
      <c r="D133" s="264">
        <f>+'8.คำนวณ'!N82</f>
        <v>438.28131783031006</v>
      </c>
      <c r="E133" s="264">
        <f>+'8.คำนวณ'!O82</f>
        <v>1715.4855250073119</v>
      </c>
      <c r="F133" s="264">
        <f>+'8.คำนวณ'!P82</f>
        <v>2604.5982281083693</v>
      </c>
      <c r="G133" s="264">
        <f>+'8.คำนวณ'!Q82</f>
        <v>34.751628726999989</v>
      </c>
      <c r="H133" s="264">
        <f>+'8.คำนวณ'!R82</f>
        <v>96.460391669832376</v>
      </c>
      <c r="I133" s="264">
        <f>+'8.คำนวณ'!S82</f>
        <v>337.26865488906242</v>
      </c>
      <c r="J133" s="14" t="str">
        <f>+B133</f>
        <v>วานรนิวาส,รพท.</v>
      </c>
      <c r="K133" s="50">
        <f>+(C133-C136)*100/C136</f>
        <v>-4.7527603809940686</v>
      </c>
      <c r="L133" s="50">
        <f t="shared" ref="L133:Q133" si="264">+(D133-D136)*100/D136</f>
        <v>1.5607799884211655</v>
      </c>
      <c r="M133" s="50">
        <f t="shared" si="264"/>
        <v>81.63356975707913</v>
      </c>
      <c r="N133" s="50">
        <f t="shared" si="264"/>
        <v>-12.780460133971777</v>
      </c>
      <c r="O133" s="50">
        <f t="shared" si="264"/>
        <v>32.957564999239992</v>
      </c>
      <c r="P133" s="50">
        <f t="shared" si="264"/>
        <v>-35.382257183018922</v>
      </c>
      <c r="Q133" s="50">
        <f t="shared" si="264"/>
        <v>-33.499594591604996</v>
      </c>
      <c r="R133" s="14" t="str">
        <f>+J133</f>
        <v>วานรนิวาส,รพท.</v>
      </c>
      <c r="S133" s="15">
        <f>+K133/100</f>
        <v>-4.7527603809940686E-2</v>
      </c>
      <c r="T133" s="15">
        <f t="shared" si="260"/>
        <v>1.5607799884211656E-2</v>
      </c>
      <c r="U133" s="15">
        <f t="shared" si="260"/>
        <v>0.81633569757079127</v>
      </c>
      <c r="V133" s="15">
        <f t="shared" si="260"/>
        <v>-0.12780460133971777</v>
      </c>
      <c r="W133" s="15">
        <f t="shared" si="260"/>
        <v>0.32957564999239991</v>
      </c>
      <c r="X133" s="15">
        <f t="shared" si="260"/>
        <v>-0.35382257183018923</v>
      </c>
      <c r="Y133" s="15">
        <f t="shared" si="260"/>
        <v>-0.33499594591604998</v>
      </c>
      <c r="Z133" s="14" t="str">
        <f>+R133</f>
        <v>วานรนิวาส,รพท.</v>
      </c>
      <c r="AA133" s="16" t="str">
        <f t="shared" ref="AA133:AG133" si="265">+IF(AND(C133&gt;C138),"OK","Not OK")</f>
        <v>OK</v>
      </c>
      <c r="AB133" s="16" t="str">
        <f t="shared" si="265"/>
        <v>OK</v>
      </c>
      <c r="AC133" s="16" t="str">
        <f t="shared" si="265"/>
        <v>OK</v>
      </c>
      <c r="AD133" s="16" t="str">
        <f t="shared" si="265"/>
        <v>OK</v>
      </c>
      <c r="AE133" s="16" t="str">
        <f t="shared" si="265"/>
        <v>OK</v>
      </c>
      <c r="AF133" s="16" t="str">
        <f t="shared" si="265"/>
        <v>OK</v>
      </c>
      <c r="AG133" s="16" t="str">
        <f t="shared" si="265"/>
        <v>Not OK</v>
      </c>
    </row>
    <row r="134" spans="1:33" ht="13.5" customHeight="1">
      <c r="A134" s="253" t="s">
        <v>47</v>
      </c>
      <c r="B134" s="14" t="str">
        <f>+'8.คำนวณ'!G83</f>
        <v>สมเด็จพระยุพราชท่าบ่อ,รพท.</v>
      </c>
      <c r="C134" s="264">
        <f>+'8.คำนวณ'!M83</f>
        <v>786.87758070543134</v>
      </c>
      <c r="D134" s="264">
        <f>+'8.คำนวณ'!N83</f>
        <v>578.01056116066343</v>
      </c>
      <c r="E134" s="264">
        <f>+'8.คำนวณ'!O83</f>
        <v>754.45054700854712</v>
      </c>
      <c r="F134" s="264">
        <f>+'8.คำนวณ'!P83</f>
        <v>4239.4320100426048</v>
      </c>
      <c r="G134" s="264">
        <f>+'8.คำนวณ'!Q83</f>
        <v>12.665582079835067</v>
      </c>
      <c r="H134" s="264">
        <f>+'8.คำนวณ'!R83</f>
        <v>328.60734778303743</v>
      </c>
      <c r="I134" s="264">
        <f>+'8.คำนวณ'!S83</f>
        <v>758.77226283894652</v>
      </c>
      <c r="J134" s="14" t="str">
        <f>+B134</f>
        <v>สมเด็จพระยุพราชท่าบ่อ,รพท.</v>
      </c>
      <c r="K134" s="50">
        <f>+(C134-C136)*100/C136</f>
        <v>3.6033394832997296</v>
      </c>
      <c r="L134" s="50">
        <f t="shared" ref="L134:Q134" si="266">+(D134-D136)*100/D136</f>
        <v>33.939552166241754</v>
      </c>
      <c r="M134" s="50">
        <f t="shared" si="266"/>
        <v>-20.119672208974556</v>
      </c>
      <c r="N134" s="50">
        <f t="shared" si="266"/>
        <v>41.964816384664495</v>
      </c>
      <c r="O134" s="50">
        <f t="shared" si="266"/>
        <v>-51.542272569097683</v>
      </c>
      <c r="P134" s="50">
        <f t="shared" si="266"/>
        <v>120.13040502151911</v>
      </c>
      <c r="Q134" s="50">
        <f t="shared" si="266"/>
        <v>49.60970241374055</v>
      </c>
      <c r="R134" s="14" t="str">
        <f>+J134</f>
        <v>สมเด็จพระยุพราชท่าบ่อ,รพท.</v>
      </c>
      <c r="S134" s="15">
        <f>+K134/100</f>
        <v>3.6033394832997299E-2</v>
      </c>
      <c r="T134" s="15">
        <f t="shared" si="260"/>
        <v>0.33939552166241754</v>
      </c>
      <c r="U134" s="15">
        <f t="shared" si="260"/>
        <v>-0.20119672208974557</v>
      </c>
      <c r="V134" s="15">
        <f t="shared" si="260"/>
        <v>0.41964816384664494</v>
      </c>
      <c r="W134" s="15">
        <f t="shared" si="260"/>
        <v>-0.5154227256909768</v>
      </c>
      <c r="X134" s="15">
        <f t="shared" si="260"/>
        <v>1.201304050215191</v>
      </c>
      <c r="Y134" s="15">
        <f t="shared" si="260"/>
        <v>0.49609702413740547</v>
      </c>
      <c r="Z134" s="14" t="str">
        <f>+R134</f>
        <v>สมเด็จพระยุพราชท่าบ่อ,รพท.</v>
      </c>
      <c r="AA134" s="16" t="str">
        <f t="shared" ref="AA134:AG134" si="267">+IF(AND(C134&gt;C138),"OK","Not OK")</f>
        <v>OK</v>
      </c>
      <c r="AB134" s="16" t="str">
        <f t="shared" si="267"/>
        <v>OK</v>
      </c>
      <c r="AC134" s="16" t="str">
        <f t="shared" si="267"/>
        <v>OK</v>
      </c>
      <c r="AD134" s="16" t="str">
        <f t="shared" si="267"/>
        <v>OK</v>
      </c>
      <c r="AE134" s="16" t="str">
        <f t="shared" si="267"/>
        <v>Not OK</v>
      </c>
      <c r="AF134" s="16" t="str">
        <f t="shared" si="267"/>
        <v>OK</v>
      </c>
      <c r="AG134" s="16" t="str">
        <f t="shared" si="267"/>
        <v>OK</v>
      </c>
    </row>
    <row r="135" spans="1:33" ht="13.5" customHeight="1">
      <c r="A135" s="253" t="s">
        <v>49</v>
      </c>
      <c r="B135" s="14" t="str">
        <f>+'8.คำนวณ'!G84</f>
        <v>สมเด็จพระยุพราชสว่างแดนดิน,รพท.</v>
      </c>
      <c r="C135" s="264">
        <f>+'8.คำนวณ'!M84</f>
        <v>579.9517031560481</v>
      </c>
      <c r="D135" s="264">
        <f>+'8.คำนวณ'!N84</f>
        <v>241.97423873543258</v>
      </c>
      <c r="E135" s="264">
        <f>+'8.คำนวณ'!O84</f>
        <v>967.99303935105274</v>
      </c>
      <c r="F135" s="264">
        <f>+'8.คำนวณ'!P84</f>
        <v>2426.6569070285595</v>
      </c>
      <c r="G135" s="264">
        <f>+'8.คำนวณ'!Q84</f>
        <v>15.054916477286039</v>
      </c>
      <c r="H135" s="264">
        <f>+'8.คำนวณ'!R84</f>
        <v>98.0765136783575</v>
      </c>
      <c r="I135" s="264">
        <f>+'8.คำนวณ'!S84</f>
        <v>384.22153810350693</v>
      </c>
      <c r="J135" s="14" t="str">
        <f>+B135</f>
        <v>สมเด็จพระยุพราชสว่างแดนดิน,รพท.</v>
      </c>
      <c r="K135" s="50">
        <f>+(C135-C136)*100/C136</f>
        <v>-23.641320251965858</v>
      </c>
      <c r="L135" s="50">
        <f t="shared" ref="L135:Q135" si="268">+(D135-D136)*100/D136</f>
        <v>-43.92849655391943</v>
      </c>
      <c r="M135" s="50">
        <f t="shared" si="268"/>
        <v>2.4899532373419975</v>
      </c>
      <c r="N135" s="50">
        <f t="shared" si="268"/>
        <v>-18.73913736113315</v>
      </c>
      <c r="O135" s="50">
        <f t="shared" si="268"/>
        <v>-42.400828122000782</v>
      </c>
      <c r="P135" s="50">
        <f t="shared" si="268"/>
        <v>-34.299635036250265</v>
      </c>
      <c r="Q135" s="50">
        <f t="shared" si="268"/>
        <v>-24.241735245379573</v>
      </c>
      <c r="R135" s="14" t="str">
        <f>+J135</f>
        <v>สมเด็จพระยุพราชสว่างแดนดิน,รพท.</v>
      </c>
      <c r="S135" s="15">
        <f>+K135/100</f>
        <v>-0.23641320251965858</v>
      </c>
      <c r="T135" s="15">
        <f t="shared" si="260"/>
        <v>-0.43928496553919433</v>
      </c>
      <c r="U135" s="15">
        <f t="shared" si="260"/>
        <v>2.4899532373419974E-2</v>
      </c>
      <c r="V135" s="15">
        <f t="shared" si="260"/>
        <v>-0.18739137361133149</v>
      </c>
      <c r="W135" s="15">
        <f t="shared" si="260"/>
        <v>-0.42400828122000783</v>
      </c>
      <c r="X135" s="15">
        <f t="shared" si="260"/>
        <v>-0.34299635036250264</v>
      </c>
      <c r="Y135" s="15">
        <f t="shared" si="260"/>
        <v>-0.24241735245379573</v>
      </c>
      <c r="Z135" s="14" t="str">
        <f>+R135</f>
        <v>สมเด็จพระยุพราชสว่างแดนดิน,รพท.</v>
      </c>
      <c r="AA135" s="16" t="str">
        <f t="shared" ref="AA135:AG135" si="269">+IF(AND(C135&gt;C138),"OK","Not OK")</f>
        <v>Not OK</v>
      </c>
      <c r="AB135" s="16" t="str">
        <f t="shared" si="269"/>
        <v>Not OK</v>
      </c>
      <c r="AC135" s="16" t="str">
        <f t="shared" si="269"/>
        <v>OK</v>
      </c>
      <c r="AD135" s="16" t="str">
        <f t="shared" si="269"/>
        <v>OK</v>
      </c>
      <c r="AE135" s="16" t="str">
        <f t="shared" si="269"/>
        <v>OK</v>
      </c>
      <c r="AF135" s="16" t="str">
        <f t="shared" si="269"/>
        <v>OK</v>
      </c>
      <c r="AG135" s="16" t="str">
        <f t="shared" si="269"/>
        <v>OK</v>
      </c>
    </row>
    <row r="136" spans="1:33" ht="13.5" customHeight="1">
      <c r="B136" s="18" t="s">
        <v>143</v>
      </c>
      <c r="C136" s="19">
        <f>AVERAGE(C131:C135)</f>
        <v>759.50986196952806</v>
      </c>
      <c r="D136" s="19">
        <f t="shared" ref="D136:I136" si="270">AVERAGE(D131:D135)</f>
        <v>431.54583676915246</v>
      </c>
      <c r="E136" s="19">
        <f t="shared" si="270"/>
        <v>944.47602791798965</v>
      </c>
      <c r="F136" s="19">
        <f t="shared" si="270"/>
        <v>2986.255410323316</v>
      </c>
      <c r="G136" s="19">
        <f t="shared" si="270"/>
        <v>26.137383553315402</v>
      </c>
      <c r="H136" s="19">
        <f t="shared" si="270"/>
        <v>149.27849142462352</v>
      </c>
      <c r="I136" s="19">
        <f t="shared" si="270"/>
        <v>507.16781772654531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267</v>
      </c>
      <c r="C137" s="21">
        <f>STDEV(C131:C135)</f>
        <v>114.27116961914921</v>
      </c>
      <c r="D137" s="21">
        <f t="shared" ref="D137:I137" si="271">STDEV(D131:D135)</f>
        <v>156.12795259113466</v>
      </c>
      <c r="E137" s="21">
        <f t="shared" si="271"/>
        <v>451.79941346547207</v>
      </c>
      <c r="F137" s="21">
        <f t="shared" si="271"/>
        <v>778.36444659390088</v>
      </c>
      <c r="G137" s="21">
        <f t="shared" si="271"/>
        <v>12.457188295254175</v>
      </c>
      <c r="H137" s="21">
        <f t="shared" si="271"/>
        <v>101.39109676617097</v>
      </c>
      <c r="I137" s="21">
        <f t="shared" si="271"/>
        <v>164.97235221430171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144</v>
      </c>
      <c r="C138" s="21">
        <f>+C136-C137</f>
        <v>645.23869235037887</v>
      </c>
      <c r="D138" s="21">
        <f t="shared" ref="D138:I138" si="272">+D136-D137</f>
        <v>275.4178841780178</v>
      </c>
      <c r="E138" s="21">
        <f t="shared" si="272"/>
        <v>492.67661445251758</v>
      </c>
      <c r="F138" s="21">
        <f t="shared" si="272"/>
        <v>2207.890963729415</v>
      </c>
      <c r="G138" s="21">
        <f t="shared" si="272"/>
        <v>13.680195258061227</v>
      </c>
      <c r="H138" s="21">
        <f t="shared" si="272"/>
        <v>47.88739465845255</v>
      </c>
      <c r="I138" s="21">
        <f t="shared" si="272"/>
        <v>342.19546551224357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430" t="s">
        <v>155</v>
      </c>
      <c r="C139" s="439" t="s">
        <v>134</v>
      </c>
      <c r="D139" s="440"/>
      <c r="E139" s="440"/>
      <c r="F139" s="440"/>
      <c r="G139" s="440"/>
      <c r="H139" s="440"/>
      <c r="I139" s="441"/>
      <c r="J139" s="430" t="s">
        <v>155</v>
      </c>
      <c r="K139" s="436" t="s">
        <v>4</v>
      </c>
      <c r="L139" s="437"/>
      <c r="M139" s="437"/>
      <c r="N139" s="437"/>
      <c r="O139" s="437"/>
      <c r="P139" s="437"/>
      <c r="Q139" s="438"/>
      <c r="R139" s="430" t="s">
        <v>155</v>
      </c>
      <c r="S139" s="431" t="s">
        <v>4</v>
      </c>
      <c r="T139" s="432"/>
      <c r="U139" s="432"/>
      <c r="V139" s="432"/>
      <c r="W139" s="432"/>
      <c r="X139" s="432"/>
      <c r="Y139" s="433"/>
      <c r="Z139" s="430" t="s">
        <v>155</v>
      </c>
      <c r="AA139" s="439" t="s">
        <v>135</v>
      </c>
      <c r="AB139" s="440"/>
      <c r="AC139" s="440"/>
      <c r="AD139" s="440"/>
      <c r="AE139" s="440"/>
      <c r="AF139" s="440"/>
      <c r="AG139" s="441"/>
    </row>
    <row r="140" spans="1:33" ht="13.5" customHeight="1">
      <c r="B140" s="430"/>
      <c r="C140" s="12" t="s">
        <v>136</v>
      </c>
      <c r="D140" s="13" t="s">
        <v>252</v>
      </c>
      <c r="E140" s="12" t="s">
        <v>138</v>
      </c>
      <c r="F140" s="12" t="s">
        <v>139</v>
      </c>
      <c r="G140" s="12" t="s">
        <v>140</v>
      </c>
      <c r="H140" s="12" t="s">
        <v>141</v>
      </c>
      <c r="I140" s="12" t="s">
        <v>142</v>
      </c>
      <c r="J140" s="430"/>
      <c r="K140" s="45" t="s">
        <v>136</v>
      </c>
      <c r="L140" s="46" t="s">
        <v>252</v>
      </c>
      <c r="M140" s="45" t="s">
        <v>138</v>
      </c>
      <c r="N140" s="45" t="s">
        <v>139</v>
      </c>
      <c r="O140" s="45" t="s">
        <v>140</v>
      </c>
      <c r="P140" s="45" t="s">
        <v>141</v>
      </c>
      <c r="Q140" s="45" t="s">
        <v>142</v>
      </c>
      <c r="R140" s="430"/>
      <c r="S140" s="57" t="s">
        <v>136</v>
      </c>
      <c r="T140" s="58" t="s">
        <v>252</v>
      </c>
      <c r="U140" s="57" t="s">
        <v>138</v>
      </c>
      <c r="V140" s="57" t="s">
        <v>139</v>
      </c>
      <c r="W140" s="57" t="s">
        <v>140</v>
      </c>
      <c r="X140" s="57" t="s">
        <v>141</v>
      </c>
      <c r="Y140" s="57" t="s">
        <v>142</v>
      </c>
      <c r="Z140" s="430"/>
      <c r="AA140" s="12" t="s">
        <v>136</v>
      </c>
      <c r="AB140" s="13" t="s">
        <v>252</v>
      </c>
      <c r="AC140" s="12" t="s">
        <v>138</v>
      </c>
      <c r="AD140" s="12" t="s">
        <v>139</v>
      </c>
      <c r="AE140" s="12" t="s">
        <v>140</v>
      </c>
      <c r="AF140" s="12" t="s">
        <v>141</v>
      </c>
      <c r="AG140" s="12" t="s">
        <v>142</v>
      </c>
    </row>
    <row r="141" spans="1:33" ht="13.5" customHeight="1">
      <c r="A141" s="253" t="s">
        <v>88</v>
      </c>
      <c r="B141" s="14" t="str">
        <f>+'8.คำนวณ'!G85</f>
        <v>หนองบัวลำภู,รพท.</v>
      </c>
      <c r="C141" s="264">
        <f>+'8.คำนวณ'!M85</f>
        <v>682.10787529577135</v>
      </c>
      <c r="D141" s="264">
        <f>+'8.คำนวณ'!N85</f>
        <v>760.54645747324435</v>
      </c>
      <c r="E141" s="264">
        <f>+'8.คำนวณ'!O85</f>
        <v>767.3710104038089</v>
      </c>
      <c r="F141" s="264">
        <f>+'8.คำนวณ'!P85</f>
        <v>2648.3457565526433</v>
      </c>
      <c r="G141" s="264">
        <f>+'8.คำนวณ'!Q85</f>
        <v>16.248119682226296</v>
      </c>
      <c r="H141" s="264">
        <f>+'8.คำนวณ'!R85</f>
        <v>98.916300944859685</v>
      </c>
      <c r="I141" s="264">
        <f>+'8.คำนวณ'!S85</f>
        <v>627.13220677774814</v>
      </c>
      <c r="J141" s="14" t="str">
        <f>+B141</f>
        <v>หนองบัวลำภู,รพท.</v>
      </c>
      <c r="K141" s="54">
        <f>+(C141-C145)*100/C145</f>
        <v>5.7485367092128614</v>
      </c>
      <c r="L141" s="54">
        <f t="shared" ref="L141:Q141" si="273">+(D141-D145)*100/D145</f>
        <v>32.439610774612646</v>
      </c>
      <c r="M141" s="54">
        <f t="shared" si="273"/>
        <v>-56.659956674117211</v>
      </c>
      <c r="N141" s="54">
        <f t="shared" si="273"/>
        <v>-36.041898232521447</v>
      </c>
      <c r="O141" s="54">
        <f t="shared" si="273"/>
        <v>-55.667120250857074</v>
      </c>
      <c r="P141" s="54">
        <f t="shared" si="273"/>
        <v>-53.118053505105856</v>
      </c>
      <c r="Q141" s="54">
        <f t="shared" si="273"/>
        <v>-20.628017072326227</v>
      </c>
      <c r="R141" s="14" t="str">
        <f>+J141</f>
        <v>หนองบัวลำภู,รพท.</v>
      </c>
      <c r="S141" s="15">
        <f>+K141/100</f>
        <v>5.7485367092128613E-2</v>
      </c>
      <c r="T141" s="15">
        <f t="shared" ref="T141:Y144" si="274">+L141/100</f>
        <v>0.32439610774612648</v>
      </c>
      <c r="U141" s="15">
        <f t="shared" si="274"/>
        <v>-0.56659956674117207</v>
      </c>
      <c r="V141" s="15">
        <f t="shared" si="274"/>
        <v>-0.36041898232521447</v>
      </c>
      <c r="W141" s="15">
        <f t="shared" si="274"/>
        <v>-0.55667120250857072</v>
      </c>
      <c r="X141" s="15">
        <f t="shared" si="274"/>
        <v>-0.53118053505105856</v>
      </c>
      <c r="Y141" s="15">
        <f t="shared" si="274"/>
        <v>-0.20628017072326227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5">+IF(AND(D141&gt;D147),"OK","Not OK")</f>
        <v>OK</v>
      </c>
      <c r="AC141" s="16" t="str">
        <f t="shared" si="275"/>
        <v>OK</v>
      </c>
      <c r="AD141" s="16" t="str">
        <f t="shared" si="275"/>
        <v>Not OK</v>
      </c>
      <c r="AE141" s="16" t="str">
        <f t="shared" si="275"/>
        <v>Not OK</v>
      </c>
      <c r="AF141" s="16" t="str">
        <f t="shared" si="275"/>
        <v>Not OK</v>
      </c>
      <c r="AG141" s="16" t="str">
        <f t="shared" si="275"/>
        <v>Not OK</v>
      </c>
    </row>
    <row r="142" spans="1:33" ht="13.5" customHeight="1">
      <c r="A142" s="253" t="s">
        <v>53</v>
      </c>
      <c r="B142" s="14" t="str">
        <f>+'8.คำนวณ'!G86</f>
        <v>เลย,รพท.</v>
      </c>
      <c r="C142" s="264">
        <f>+'8.คำนวณ'!M86</f>
        <v>1134.3038046019306</v>
      </c>
      <c r="D142" s="264">
        <f>+'8.คำนวณ'!N86</f>
        <v>416.21141910905226</v>
      </c>
      <c r="E142" s="264">
        <f>+'8.คำนวณ'!O86</f>
        <v>3704.6605479032755</v>
      </c>
      <c r="F142" s="264">
        <f>+'8.คำนวณ'!P86</f>
        <v>4053.1272437989555</v>
      </c>
      <c r="G142" s="264">
        <f>+'8.คำนวณ'!Q86</f>
        <v>50.781376072527117</v>
      </c>
      <c r="H142" s="264">
        <f>+'8.คำนวณ'!R86</f>
        <v>262.69730775457339</v>
      </c>
      <c r="I142" s="264">
        <f>+'8.คำนวณ'!S86</f>
        <v>1013.7499090869734</v>
      </c>
      <c r="J142" s="14" t="str">
        <f>+B142</f>
        <v>เลย,รพท.</v>
      </c>
      <c r="K142" s="50">
        <f>+(C142-C145)*100/C145</f>
        <v>75.853368454857204</v>
      </c>
      <c r="L142" s="50">
        <f t="shared" ref="L142:Q142" si="276">+(D142-D145)*100/D145</f>
        <v>-27.52201025314584</v>
      </c>
      <c r="M142" s="50">
        <f t="shared" si="276"/>
        <v>109.23405559629634</v>
      </c>
      <c r="N142" s="50">
        <f t="shared" si="276"/>
        <v>-2.1161326484521932</v>
      </c>
      <c r="O142" s="50">
        <f t="shared" si="276"/>
        <v>38.556625809570626</v>
      </c>
      <c r="P142" s="50">
        <f t="shared" si="276"/>
        <v>24.506891269296435</v>
      </c>
      <c r="Q142" s="50">
        <f t="shared" si="276"/>
        <v>28.303632961873724</v>
      </c>
      <c r="R142" s="14" t="str">
        <f>+J142</f>
        <v>เลย,รพท.</v>
      </c>
      <c r="S142" s="15">
        <f>+K142/100</f>
        <v>0.75853368454857206</v>
      </c>
      <c r="T142" s="15">
        <f t="shared" si="274"/>
        <v>-0.2752201025314584</v>
      </c>
      <c r="U142" s="15">
        <f t="shared" si="274"/>
        <v>1.0923405559629635</v>
      </c>
      <c r="V142" s="15">
        <f t="shared" si="274"/>
        <v>-2.1161326484521931E-2</v>
      </c>
      <c r="W142" s="15">
        <f t="shared" si="274"/>
        <v>0.38556625809570627</v>
      </c>
      <c r="X142" s="15">
        <f t="shared" si="274"/>
        <v>0.24506891269296435</v>
      </c>
      <c r="Y142" s="15">
        <f t="shared" si="274"/>
        <v>0.28303632961873726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7">+IF(AND(D142&gt;D147),"OK","Not OK")</f>
        <v>Not OK</v>
      </c>
      <c r="AC142" s="16" t="str">
        <f t="shared" si="277"/>
        <v>OK</v>
      </c>
      <c r="AD142" s="16" t="str">
        <f t="shared" si="277"/>
        <v>OK</v>
      </c>
      <c r="AE142" s="16" t="str">
        <f t="shared" si="277"/>
        <v>OK</v>
      </c>
      <c r="AF142" s="16" t="str">
        <f t="shared" si="277"/>
        <v>OK</v>
      </c>
      <c r="AG142" s="16" t="str">
        <f t="shared" si="277"/>
        <v>OK</v>
      </c>
    </row>
    <row r="143" spans="1:33" ht="13.5" customHeight="1">
      <c r="A143" s="253" t="s">
        <v>47</v>
      </c>
      <c r="B143" s="14" t="str">
        <f>+'8.คำนวณ'!G87</f>
        <v>หนองคาย,รพท.</v>
      </c>
      <c r="C143" s="264">
        <f>+'8.คำนวณ'!M87</f>
        <v>663.79555415414313</v>
      </c>
      <c r="D143" s="264">
        <f>+'8.คำนวณ'!N87</f>
        <v>602.17873738729065</v>
      </c>
      <c r="E143" s="264">
        <f>+'8.คำนวณ'!O87</f>
        <v>1120.3819195560134</v>
      </c>
      <c r="F143" s="264">
        <f>+'8.คำนวณ'!P87</f>
        <v>4849.9739765692611</v>
      </c>
      <c r="G143" s="264">
        <f>+'8.คำนวณ'!Q87</f>
        <v>32.905118058395075</v>
      </c>
      <c r="H143" s="264">
        <f>+'8.คำนวณ'!R87</f>
        <v>308.91468699105292</v>
      </c>
      <c r="I143" s="264">
        <f>+'8.คำนวณ'!S87</f>
        <v>744.04158794904822</v>
      </c>
      <c r="J143" s="14" t="str">
        <f>+B143</f>
        <v>หนองคาย,รพท.</v>
      </c>
      <c r="K143" s="50">
        <f>+(C143-C145)*100/C145</f>
        <v>2.9095412444021482</v>
      </c>
      <c r="L143" s="50">
        <f t="shared" ref="L143:Q143" si="278">+(D143-D145)*100/D145</f>
        <v>4.8618619055576939</v>
      </c>
      <c r="M143" s="50">
        <f t="shared" si="278"/>
        <v>-36.72239337065745</v>
      </c>
      <c r="N143" s="50">
        <f t="shared" si="278"/>
        <v>17.127881960103668</v>
      </c>
      <c r="O143" s="50">
        <f t="shared" si="278"/>
        <v>-10.218617874292992</v>
      </c>
      <c r="P143" s="50">
        <f t="shared" si="278"/>
        <v>46.411882456812769</v>
      </c>
      <c r="Q143" s="50">
        <f t="shared" si="278"/>
        <v>-5.8315685625435432</v>
      </c>
      <c r="R143" s="14" t="str">
        <f>+J143</f>
        <v>หนองคาย,รพท.</v>
      </c>
      <c r="S143" s="15">
        <f>+K143/100</f>
        <v>2.9095412444021484E-2</v>
      </c>
      <c r="T143" s="15">
        <f t="shared" si="274"/>
        <v>4.8618619055576941E-2</v>
      </c>
      <c r="U143" s="15">
        <f t="shared" si="274"/>
        <v>-0.36722393370657452</v>
      </c>
      <c r="V143" s="15">
        <f t="shared" si="274"/>
        <v>0.17127881960103669</v>
      </c>
      <c r="W143" s="15">
        <f t="shared" si="274"/>
        <v>-0.10218617874292991</v>
      </c>
      <c r="X143" s="15">
        <f t="shared" si="274"/>
        <v>0.4641188245681277</v>
      </c>
      <c r="Y143" s="15">
        <f t="shared" si="274"/>
        <v>-5.8315685625435432E-2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9">+IF(AND(D143&gt;D147),"OK","Not OK")</f>
        <v>OK</v>
      </c>
      <c r="AC143" s="16" t="str">
        <f t="shared" si="279"/>
        <v>OK</v>
      </c>
      <c r="AD143" s="16" t="str">
        <f t="shared" si="279"/>
        <v>OK</v>
      </c>
      <c r="AE143" s="16" t="str">
        <f t="shared" si="279"/>
        <v>OK</v>
      </c>
      <c r="AF143" s="16" t="str">
        <f t="shared" si="279"/>
        <v>OK</v>
      </c>
      <c r="AG143" s="16" t="str">
        <f t="shared" si="279"/>
        <v>OK</v>
      </c>
    </row>
    <row r="144" spans="1:33" ht="13.5" customHeight="1">
      <c r="A144" s="253" t="s">
        <v>51</v>
      </c>
      <c r="B144" s="14" t="str">
        <f>+'8.คำนวณ'!G88</f>
        <v>นครพนม,รพท.</v>
      </c>
      <c r="C144" s="264">
        <f>+'8.คำนวณ'!M88</f>
        <v>99.90553732930529</v>
      </c>
      <c r="D144" s="264">
        <f>+'8.คำนวณ'!N88</f>
        <v>518.09960661415244</v>
      </c>
      <c r="E144" s="264">
        <f>+'8.คำนวณ'!O88</f>
        <v>1489.9145635168959</v>
      </c>
      <c r="F144" s="264">
        <f>+'8.คำนวณ'!P88</f>
        <v>5011.5571358702136</v>
      </c>
      <c r="G144" s="264">
        <f>+'8.คำนวณ'!Q88</f>
        <v>46.666462175292487</v>
      </c>
      <c r="H144" s="264">
        <f>+'8.คำนวณ'!R88</f>
        <v>173.43240424020095</v>
      </c>
      <c r="I144" s="264">
        <f>+'8.คำนวณ'!S88</f>
        <v>775.54770509237039</v>
      </c>
      <c r="J144" s="14" t="str">
        <f>+B144</f>
        <v>นครพนม,รพท.</v>
      </c>
      <c r="K144" s="50">
        <f>+(C144-C145)*100/C145</f>
        <v>-84.511446408472267</v>
      </c>
      <c r="L144" s="50">
        <f t="shared" ref="L144:Q144" si="280">+(D144-D145)*100/D145</f>
        <v>-9.7794624270244732</v>
      </c>
      <c r="M144" s="50">
        <f t="shared" si="280"/>
        <v>-15.851705551521697</v>
      </c>
      <c r="N144" s="50">
        <f t="shared" si="280"/>
        <v>21.030148920869969</v>
      </c>
      <c r="O144" s="50">
        <f t="shared" si="280"/>
        <v>27.329112315579419</v>
      </c>
      <c r="P144" s="50">
        <f t="shared" si="280"/>
        <v>-17.800720221003342</v>
      </c>
      <c r="Q144" s="50">
        <f t="shared" si="280"/>
        <v>-1.8440473270039828</v>
      </c>
      <c r="R144" s="14" t="str">
        <f>+J144</f>
        <v>นครพนม,รพท.</v>
      </c>
      <c r="S144" s="15">
        <f>+K144/100</f>
        <v>-0.84511446408472268</v>
      </c>
      <c r="T144" s="15">
        <f t="shared" si="274"/>
        <v>-9.7794624270244726E-2</v>
      </c>
      <c r="U144" s="15">
        <f t="shared" si="274"/>
        <v>-0.15851705551521697</v>
      </c>
      <c r="V144" s="15">
        <f t="shared" si="274"/>
        <v>0.2103014892086997</v>
      </c>
      <c r="W144" s="15">
        <f t="shared" si="274"/>
        <v>0.27329112315579418</v>
      </c>
      <c r="X144" s="15">
        <f t="shared" si="274"/>
        <v>-0.17800720221003341</v>
      </c>
      <c r="Y144" s="15">
        <f t="shared" si="274"/>
        <v>-1.8440473270039826E-2</v>
      </c>
      <c r="Z144" s="14" t="str">
        <f>+R144</f>
        <v>นครพนม,รพท.</v>
      </c>
      <c r="AA144" s="16" t="str">
        <f>+IF(AND(C144&gt;C147),"OK","Not OK")</f>
        <v>Not OK</v>
      </c>
      <c r="AB144" s="16" t="str">
        <f t="shared" ref="AB144:AG144" si="281">+IF(AND(D144&gt;D147),"OK","Not OK")</f>
        <v>OK</v>
      </c>
      <c r="AC144" s="16" t="str">
        <f t="shared" si="281"/>
        <v>OK</v>
      </c>
      <c r="AD144" s="16" t="str">
        <f t="shared" si="281"/>
        <v>OK</v>
      </c>
      <c r="AE144" s="16" t="str">
        <f t="shared" si="281"/>
        <v>OK</v>
      </c>
      <c r="AF144" s="16" t="str">
        <f t="shared" si="281"/>
        <v>OK</v>
      </c>
      <c r="AG144" s="16" t="str">
        <f t="shared" si="281"/>
        <v>OK</v>
      </c>
    </row>
    <row r="145" spans="1:33" ht="13.5" customHeight="1">
      <c r="B145" s="18" t="s">
        <v>143</v>
      </c>
      <c r="C145" s="19">
        <f>AVERAGE(C141:C144)</f>
        <v>645.02819284528766</v>
      </c>
      <c r="D145" s="19">
        <f t="shared" ref="D145:I145" si="282">AVERAGE(D141:D144)</f>
        <v>574.25905514593489</v>
      </c>
      <c r="E145" s="19">
        <f t="shared" si="282"/>
        <v>1770.5820103449985</v>
      </c>
      <c r="F145" s="19">
        <f t="shared" si="282"/>
        <v>4140.7510281977684</v>
      </c>
      <c r="G145" s="19">
        <f t="shared" si="282"/>
        <v>36.650268997110246</v>
      </c>
      <c r="H145" s="19">
        <f t="shared" si="282"/>
        <v>210.99017498267173</v>
      </c>
      <c r="I145" s="19">
        <f t="shared" si="282"/>
        <v>790.11785222653509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267</v>
      </c>
      <c r="C146" s="21">
        <f>STDEV(C141:C144)</f>
        <v>423.58645340227736</v>
      </c>
      <c r="D146" s="21">
        <f t="shared" ref="D146:I146" si="283">STDEV(D141:D144)</f>
        <v>145.61987483233679</v>
      </c>
      <c r="E146" s="21">
        <f t="shared" si="283"/>
        <v>1322.7025961539973</v>
      </c>
      <c r="F146" s="21">
        <f t="shared" si="283"/>
        <v>1079.5449488994443</v>
      </c>
      <c r="G146" s="21">
        <f t="shared" si="283"/>
        <v>15.602202463970052</v>
      </c>
      <c r="H146" s="21">
        <f t="shared" si="283"/>
        <v>93.512881495114527</v>
      </c>
      <c r="I146" s="21">
        <f t="shared" si="283"/>
        <v>162.18397865312079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144</v>
      </c>
      <c r="C147" s="21">
        <f>+C145-C146</f>
        <v>221.44173944301031</v>
      </c>
      <c r="D147" s="21">
        <f t="shared" ref="D147:I147" si="284">+D145-D146</f>
        <v>428.6391803135981</v>
      </c>
      <c r="E147" s="21">
        <f t="shared" si="284"/>
        <v>447.87941419100116</v>
      </c>
      <c r="F147" s="21">
        <f t="shared" si="284"/>
        <v>3061.2060792983239</v>
      </c>
      <c r="G147" s="21">
        <f t="shared" si="284"/>
        <v>21.048066533140194</v>
      </c>
      <c r="H147" s="21">
        <f t="shared" si="284"/>
        <v>117.4772934875572</v>
      </c>
      <c r="I147" s="21">
        <f t="shared" si="284"/>
        <v>627.9338735734143</v>
      </c>
      <c r="L147" s="48"/>
      <c r="Q147" s="48"/>
      <c r="T147" s="59"/>
      <c r="Y147" s="59"/>
      <c r="AB147" s="11"/>
      <c r="AG147" s="11"/>
    </row>
    <row r="148" spans="1:33" ht="13.5" customHeight="1">
      <c r="B148" s="430" t="s">
        <v>156</v>
      </c>
      <c r="C148" s="439" t="s">
        <v>134</v>
      </c>
      <c r="D148" s="440"/>
      <c r="E148" s="440"/>
      <c r="F148" s="440"/>
      <c r="G148" s="440"/>
      <c r="H148" s="440"/>
      <c r="I148" s="441"/>
      <c r="J148" s="430" t="s">
        <v>156</v>
      </c>
      <c r="K148" s="436" t="s">
        <v>4</v>
      </c>
      <c r="L148" s="437"/>
      <c r="M148" s="437"/>
      <c r="N148" s="437"/>
      <c r="O148" s="437"/>
      <c r="P148" s="437"/>
      <c r="Q148" s="438"/>
      <c r="R148" s="430" t="s">
        <v>156</v>
      </c>
      <c r="S148" s="431" t="s">
        <v>4</v>
      </c>
      <c r="T148" s="432"/>
      <c r="U148" s="432"/>
      <c r="V148" s="432"/>
      <c r="W148" s="432"/>
      <c r="X148" s="432"/>
      <c r="Y148" s="433"/>
      <c r="Z148" s="430" t="s">
        <v>156</v>
      </c>
      <c r="AA148" s="439" t="s">
        <v>135</v>
      </c>
      <c r="AB148" s="440"/>
      <c r="AC148" s="440"/>
      <c r="AD148" s="440"/>
      <c r="AE148" s="440"/>
      <c r="AF148" s="440"/>
      <c r="AG148" s="441"/>
    </row>
    <row r="149" spans="1:33" ht="13.5" customHeight="1">
      <c r="B149" s="430"/>
      <c r="C149" s="12" t="s">
        <v>136</v>
      </c>
      <c r="D149" s="13" t="s">
        <v>252</v>
      </c>
      <c r="E149" s="12" t="s">
        <v>138</v>
      </c>
      <c r="F149" s="12" t="s">
        <v>139</v>
      </c>
      <c r="G149" s="12" t="s">
        <v>140</v>
      </c>
      <c r="H149" s="12" t="s">
        <v>141</v>
      </c>
      <c r="I149" s="12" t="s">
        <v>142</v>
      </c>
      <c r="J149" s="430"/>
      <c r="K149" s="45" t="s">
        <v>136</v>
      </c>
      <c r="L149" s="46" t="s">
        <v>252</v>
      </c>
      <c r="M149" s="45" t="s">
        <v>138</v>
      </c>
      <c r="N149" s="45" t="s">
        <v>139</v>
      </c>
      <c r="O149" s="45" t="s">
        <v>140</v>
      </c>
      <c r="P149" s="45" t="s">
        <v>141</v>
      </c>
      <c r="Q149" s="45" t="s">
        <v>142</v>
      </c>
      <c r="R149" s="430"/>
      <c r="S149" s="57" t="s">
        <v>136</v>
      </c>
      <c r="T149" s="58" t="s">
        <v>252</v>
      </c>
      <c r="U149" s="57" t="s">
        <v>138</v>
      </c>
      <c r="V149" s="57" t="s">
        <v>139</v>
      </c>
      <c r="W149" s="57" t="s">
        <v>140</v>
      </c>
      <c r="X149" s="57" t="s">
        <v>141</v>
      </c>
      <c r="Y149" s="57" t="s">
        <v>142</v>
      </c>
      <c r="Z149" s="430"/>
      <c r="AA149" s="12" t="s">
        <v>136</v>
      </c>
      <c r="AB149" s="13" t="s">
        <v>252</v>
      </c>
      <c r="AC149" s="12" t="s">
        <v>138</v>
      </c>
      <c r="AD149" s="12" t="s">
        <v>139</v>
      </c>
      <c r="AE149" s="12" t="s">
        <v>140</v>
      </c>
      <c r="AF149" s="12" t="s">
        <v>141</v>
      </c>
      <c r="AG149" s="12" t="s">
        <v>142</v>
      </c>
    </row>
    <row r="150" spans="1:33" ht="13.5" customHeight="1">
      <c r="A150" s="253" t="s">
        <v>45</v>
      </c>
      <c r="B150" s="14" t="str">
        <f>+'8.คำนวณ'!G89</f>
        <v>อุดรธานี,รพศ.</v>
      </c>
      <c r="C150" s="53">
        <f>+'8.คำนวณ'!M89</f>
        <v>1573.1230885518385</v>
      </c>
      <c r="D150" s="53">
        <f>+'8.คำนวณ'!N89</f>
        <v>623.31008003775491</v>
      </c>
      <c r="E150" s="53">
        <f>+'8.คำนวณ'!O89</f>
        <v>958.85892941518557</v>
      </c>
      <c r="F150" s="53">
        <f>+'8.คำนวณ'!P89</f>
        <v>4347.3968276126552</v>
      </c>
      <c r="G150" s="53">
        <f>+'8.คำนวณ'!Q89</f>
        <v>30.15149360054528</v>
      </c>
      <c r="H150" s="53">
        <f>+'8.คำนวณ'!R89</f>
        <v>219.53799486907624</v>
      </c>
      <c r="I150" s="53">
        <f>+'8.คำนวณ'!S89</f>
        <v>863.18810292103274</v>
      </c>
      <c r="J150" s="14" t="str">
        <f>+B150</f>
        <v>อุดรธานี,รพศ.</v>
      </c>
      <c r="K150" s="50">
        <f>+(C150-C152)*100/C152</f>
        <v>-8.183707551692315</v>
      </c>
      <c r="L150" s="50">
        <f t="shared" ref="L150:Q150" si="285">+(D150-D152)*100/D152</f>
        <v>-10.355401237772996</v>
      </c>
      <c r="M150" s="50">
        <f t="shared" si="285"/>
        <v>-52.255455434076701</v>
      </c>
      <c r="N150" s="50">
        <f t="shared" si="285"/>
        <v>-17.248871170496741</v>
      </c>
      <c r="O150" s="50">
        <f t="shared" si="285"/>
        <v>-27.578912460865631</v>
      </c>
      <c r="P150" s="50">
        <f t="shared" si="285"/>
        <v>5.9382131583564597</v>
      </c>
      <c r="Q150" s="50">
        <f t="shared" si="285"/>
        <v>-8.4136661581927417</v>
      </c>
      <c r="R150" s="14" t="str">
        <f>+J150</f>
        <v>อุดรธานี,รพศ.</v>
      </c>
      <c r="S150" s="15">
        <f>+K150/100</f>
        <v>-8.1837075516923152E-2</v>
      </c>
      <c r="T150" s="15">
        <f t="shared" ref="T150:Y151" si="286">+L150/100</f>
        <v>-0.10355401237772996</v>
      </c>
      <c r="U150" s="15">
        <f t="shared" si="286"/>
        <v>-0.52255455434076703</v>
      </c>
      <c r="V150" s="15">
        <f t="shared" si="286"/>
        <v>-0.17248871170496741</v>
      </c>
      <c r="W150" s="15">
        <f t="shared" si="286"/>
        <v>-0.27578912460865629</v>
      </c>
      <c r="X150" s="15">
        <f t="shared" si="286"/>
        <v>5.9382131583564597E-2</v>
      </c>
      <c r="Y150" s="15">
        <f t="shared" si="286"/>
        <v>-8.4136661581927411E-2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7">+IF(AND(D150&gt;D154),"OK","Not OK")</f>
        <v>OK</v>
      </c>
      <c r="AC150" s="16" t="str">
        <f t="shared" si="287"/>
        <v>OK</v>
      </c>
      <c r="AD150" s="16" t="str">
        <f t="shared" si="287"/>
        <v>OK</v>
      </c>
      <c r="AE150" s="16" t="str">
        <f t="shared" si="287"/>
        <v>OK</v>
      </c>
      <c r="AF150" s="16" t="str">
        <f t="shared" si="287"/>
        <v>OK</v>
      </c>
      <c r="AG150" s="16" t="str">
        <f t="shared" si="287"/>
        <v>OK</v>
      </c>
    </row>
    <row r="151" spans="1:33" ht="13.5" customHeight="1">
      <c r="A151" s="253" t="s">
        <v>49</v>
      </c>
      <c r="B151" s="14" t="str">
        <f>+'8.คำนวณ'!G90</f>
        <v>สกลนคร,รพศ.</v>
      </c>
      <c r="C151" s="53">
        <f>+'8.คำนวณ'!M90</f>
        <v>1853.5521704987323</v>
      </c>
      <c r="D151" s="53">
        <f>+'8.คำนวณ'!N90</f>
        <v>767.31487371103765</v>
      </c>
      <c r="E151" s="53">
        <f>+'8.คำนวณ'!O90</f>
        <v>3057.7630244972274</v>
      </c>
      <c r="F151" s="53">
        <f>+'8.คำนวณ'!P90</f>
        <v>6159.7633503949173</v>
      </c>
      <c r="G151" s="53">
        <f>+'8.คำนวณ'!Q90</f>
        <v>53.115672428278131</v>
      </c>
      <c r="H151" s="53">
        <f>+'8.คำนวณ'!R90</f>
        <v>194.92622597050092</v>
      </c>
      <c r="I151" s="53">
        <f>+'8.คำนวณ'!S90</f>
        <v>1021.7833043021818</v>
      </c>
      <c r="J151" s="14" t="str">
        <f>+B151</f>
        <v>สกลนคร,รพศ.</v>
      </c>
      <c r="K151" s="50">
        <f>+(C151-C152)*100/C152</f>
        <v>8.183707551692315</v>
      </c>
      <c r="L151" s="50">
        <f t="shared" ref="L151:Q151" si="288">+(D151-D152)*100/D152</f>
        <v>10.355401237773012</v>
      </c>
      <c r="M151" s="50">
        <f t="shared" si="288"/>
        <v>52.255455434076701</v>
      </c>
      <c r="N151" s="50">
        <f t="shared" si="288"/>
        <v>17.248871170496741</v>
      </c>
      <c r="O151" s="50">
        <f t="shared" si="288"/>
        <v>27.578912460865631</v>
      </c>
      <c r="P151" s="50">
        <f t="shared" si="288"/>
        <v>-5.9382131583564464</v>
      </c>
      <c r="Q151" s="50">
        <f t="shared" si="288"/>
        <v>8.4136661581927417</v>
      </c>
      <c r="R151" s="14" t="str">
        <f>+J151</f>
        <v>สกลนคร,รพศ.</v>
      </c>
      <c r="S151" s="15">
        <f>+K151/100</f>
        <v>8.1837075516923152E-2</v>
      </c>
      <c r="T151" s="15">
        <f t="shared" si="286"/>
        <v>0.10355401237773013</v>
      </c>
      <c r="U151" s="15">
        <f t="shared" si="286"/>
        <v>0.52255455434076703</v>
      </c>
      <c r="V151" s="15">
        <f t="shared" si="286"/>
        <v>0.17248871170496741</v>
      </c>
      <c r="W151" s="15">
        <f t="shared" si="286"/>
        <v>0.27578912460865629</v>
      </c>
      <c r="X151" s="15">
        <f t="shared" si="286"/>
        <v>-5.9382131583564465E-2</v>
      </c>
      <c r="Y151" s="15">
        <f t="shared" si="286"/>
        <v>8.4136661581927411E-2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9">+IF(AND(D151&gt;D154),"OK","Not OK")</f>
        <v>OK</v>
      </c>
      <c r="AC151" s="16" t="str">
        <f t="shared" si="289"/>
        <v>OK</v>
      </c>
      <c r="AD151" s="16" t="str">
        <f t="shared" si="289"/>
        <v>OK</v>
      </c>
      <c r="AE151" s="16" t="str">
        <f t="shared" si="289"/>
        <v>OK</v>
      </c>
      <c r="AF151" s="16" t="str">
        <f t="shared" si="289"/>
        <v>OK</v>
      </c>
      <c r="AG151" s="16" t="str">
        <f t="shared" si="289"/>
        <v>OK</v>
      </c>
    </row>
    <row r="152" spans="1:33" ht="13.5" customHeight="1">
      <c r="B152" s="18" t="s">
        <v>143</v>
      </c>
      <c r="C152" s="19">
        <f t="shared" ref="C152:I152" si="290">AVERAGE(C150:C151)</f>
        <v>1713.3376295252854</v>
      </c>
      <c r="D152" s="19">
        <f t="shared" si="290"/>
        <v>695.31247687439622</v>
      </c>
      <c r="E152" s="19">
        <f t="shared" si="290"/>
        <v>2008.3109769562066</v>
      </c>
      <c r="F152" s="19">
        <f t="shared" si="290"/>
        <v>5253.5800890037863</v>
      </c>
      <c r="G152" s="19">
        <f t="shared" si="290"/>
        <v>41.633583014411705</v>
      </c>
      <c r="H152" s="19">
        <f t="shared" si="290"/>
        <v>207.23211041978857</v>
      </c>
      <c r="I152" s="19">
        <f t="shared" si="290"/>
        <v>942.48570361160728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267</v>
      </c>
      <c r="C153" s="21">
        <f t="shared" ref="C153:I153" si="291">STDEV(C150:C151)</f>
        <v>198.29330548656662</v>
      </c>
      <c r="D153" s="21">
        <f t="shared" si="291"/>
        <v>101.82676612974858</v>
      </c>
      <c r="E153" s="21">
        <f t="shared" si="291"/>
        <v>1484.1493186927253</v>
      </c>
      <c r="F153" s="21">
        <f t="shared" si="291"/>
        <v>1281.5366582548202</v>
      </c>
      <c r="G153" s="21">
        <f t="shared" si="291"/>
        <v>16.238126573470439</v>
      </c>
      <c r="H153" s="21">
        <f t="shared" si="291"/>
        <v>17.403148685178774</v>
      </c>
      <c r="I153" s="21">
        <f t="shared" si="291"/>
        <v>112.14374236025662</v>
      </c>
    </row>
    <row r="154" spans="1:33" ht="13.5" customHeight="1">
      <c r="B154" s="20" t="s">
        <v>144</v>
      </c>
      <c r="C154" s="21">
        <f>+C152-C153</f>
        <v>1515.0443240387187</v>
      </c>
      <c r="D154" s="21">
        <f t="shared" ref="D154:I154" si="292">+D152-D153</f>
        <v>593.48571074464769</v>
      </c>
      <c r="E154" s="21">
        <f t="shared" si="292"/>
        <v>524.16165826348129</v>
      </c>
      <c r="F154" s="21">
        <f t="shared" si="292"/>
        <v>3972.0434307489659</v>
      </c>
      <c r="G154" s="21">
        <f t="shared" si="292"/>
        <v>25.395456440941267</v>
      </c>
      <c r="H154" s="21">
        <f t="shared" si="292"/>
        <v>189.82896173460981</v>
      </c>
      <c r="I154" s="21">
        <f t="shared" si="292"/>
        <v>830.34196125135065</v>
      </c>
    </row>
  </sheetData>
  <mergeCells count="104"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</mergeCells>
  <conditionalFormatting sqref="C4:C10">
    <cfRule type="cellIs" dxfId="235" priority="95" operator="lessThan">
      <formula>$C$13</formula>
    </cfRule>
  </conditionalFormatting>
  <conditionalFormatting sqref="C16:C25">
    <cfRule type="cellIs" dxfId="234" priority="88" operator="lessThan">
      <formula>$C$28</formula>
    </cfRule>
  </conditionalFormatting>
  <conditionalFormatting sqref="C31:C43">
    <cfRule type="cellIs" dxfId="233" priority="81" operator="lessThan">
      <formula>$C$46</formula>
    </cfRule>
  </conditionalFormatting>
  <conditionalFormatting sqref="C49:C60">
    <cfRule type="cellIs" dxfId="232" priority="74" operator="lessThan">
      <formula>$C$63</formula>
    </cfRule>
  </conditionalFormatting>
  <conditionalFormatting sqref="C66:C71">
    <cfRule type="cellIs" dxfId="231" priority="67" operator="lessThan">
      <formula>$C$74</formula>
    </cfRule>
  </conditionalFormatting>
  <conditionalFormatting sqref="C77:C82">
    <cfRule type="cellIs" dxfId="230" priority="60" operator="lessThan">
      <formula>$C$85</formula>
    </cfRule>
  </conditionalFormatting>
  <conditionalFormatting sqref="C88:C92">
    <cfRule type="cellIs" dxfId="229" priority="53" operator="lessThan">
      <formula>$C$95</formula>
    </cfRule>
  </conditionalFormatting>
  <conditionalFormatting sqref="C98:C103">
    <cfRule type="cellIs" dxfId="228" priority="46" operator="lessThan">
      <formula>$C$106</formula>
    </cfRule>
  </conditionalFormatting>
  <conditionalFormatting sqref="C109:C113">
    <cfRule type="cellIs" dxfId="227" priority="39" operator="lessThan">
      <formula>$C$116</formula>
    </cfRule>
  </conditionalFormatting>
  <conditionalFormatting sqref="C119:C125">
    <cfRule type="cellIs" dxfId="226" priority="32" operator="lessThan">
      <formula>$C$128</formula>
    </cfRule>
  </conditionalFormatting>
  <conditionalFormatting sqref="C131:C135">
    <cfRule type="cellIs" dxfId="225" priority="25" operator="lessThan">
      <formula>$C$138</formula>
    </cfRule>
  </conditionalFormatting>
  <conditionalFormatting sqref="C141:C144">
    <cfRule type="cellIs" dxfId="224" priority="14" operator="lessThan">
      <formula>$C$147</formula>
    </cfRule>
  </conditionalFormatting>
  <conditionalFormatting sqref="C150:C151">
    <cfRule type="cellIs" dxfId="223" priority="7" operator="lessThan">
      <formula>$C$154</formula>
    </cfRule>
  </conditionalFormatting>
  <conditionalFormatting sqref="D4:D10">
    <cfRule type="cellIs" dxfId="222" priority="94" operator="lessThan">
      <formula>$D$13</formula>
    </cfRule>
  </conditionalFormatting>
  <conditionalFormatting sqref="D16:D25">
    <cfRule type="cellIs" dxfId="221" priority="87" operator="lessThan">
      <formula>$D$28</formula>
    </cfRule>
  </conditionalFormatting>
  <conditionalFormatting sqref="D31:D43">
    <cfRule type="cellIs" dxfId="220" priority="80" operator="lessThan">
      <formula>$D$46</formula>
    </cfRule>
  </conditionalFormatting>
  <conditionalFormatting sqref="D49:D60">
    <cfRule type="cellIs" dxfId="219" priority="73" operator="lessThan">
      <formula>$D$63</formula>
    </cfRule>
  </conditionalFormatting>
  <conditionalFormatting sqref="D66:D71">
    <cfRule type="cellIs" dxfId="218" priority="66" operator="lessThan">
      <formula>$D$74</formula>
    </cfRule>
  </conditionalFormatting>
  <conditionalFormatting sqref="D77:D82">
    <cfRule type="cellIs" dxfId="217" priority="59" operator="lessThan">
      <formula>$D$85</formula>
    </cfRule>
  </conditionalFormatting>
  <conditionalFormatting sqref="D88:D92">
    <cfRule type="cellIs" dxfId="216" priority="52" operator="lessThan">
      <formula>$D$95</formula>
    </cfRule>
  </conditionalFormatting>
  <conditionalFormatting sqref="D98:D103">
    <cfRule type="cellIs" dxfId="215" priority="45" operator="lessThan">
      <formula>$D$106</formula>
    </cfRule>
  </conditionalFormatting>
  <conditionalFormatting sqref="D109:D113">
    <cfRule type="cellIs" dxfId="214" priority="38" operator="lessThan">
      <formula>$D$116</formula>
    </cfRule>
  </conditionalFormatting>
  <conditionalFormatting sqref="D119:D125">
    <cfRule type="cellIs" dxfId="213" priority="31" operator="lessThan">
      <formula>$D$128</formula>
    </cfRule>
  </conditionalFormatting>
  <conditionalFormatting sqref="D131:D135">
    <cfRule type="cellIs" dxfId="212" priority="24" operator="lessThan">
      <formula>$D$138</formula>
    </cfRule>
  </conditionalFormatting>
  <conditionalFormatting sqref="D141:D144">
    <cfRule type="cellIs" dxfId="211" priority="13" operator="lessThan">
      <formula>$D$147</formula>
    </cfRule>
  </conditionalFormatting>
  <conditionalFormatting sqref="D150:D151">
    <cfRule type="cellIs" dxfId="210" priority="6" operator="lessThan">
      <formula>$D$154</formula>
    </cfRule>
  </conditionalFormatting>
  <conditionalFormatting sqref="E4:E10">
    <cfRule type="cellIs" dxfId="209" priority="93" operator="lessThan">
      <formula>$E$13</formula>
    </cfRule>
  </conditionalFormatting>
  <conditionalFormatting sqref="E16:E25">
    <cfRule type="cellIs" dxfId="208" priority="86" operator="lessThan">
      <formula>$E$28</formula>
    </cfRule>
  </conditionalFormatting>
  <conditionalFormatting sqref="E31:E43">
    <cfRule type="cellIs" dxfId="207" priority="79" operator="lessThan">
      <formula>$E$46</formula>
    </cfRule>
  </conditionalFormatting>
  <conditionalFormatting sqref="E49:E60">
    <cfRule type="cellIs" dxfId="206" priority="72" operator="lessThan">
      <formula>$E$63</formula>
    </cfRule>
  </conditionalFormatting>
  <conditionalFormatting sqref="E66:E71">
    <cfRule type="cellIs" dxfId="205" priority="65" operator="lessThan">
      <formula>$E$74</formula>
    </cfRule>
  </conditionalFormatting>
  <conditionalFormatting sqref="E77:E82">
    <cfRule type="cellIs" dxfId="204" priority="58" operator="lessThan">
      <formula>$E$85</formula>
    </cfRule>
  </conditionalFormatting>
  <conditionalFormatting sqref="E88:E92">
    <cfRule type="cellIs" dxfId="203" priority="51" operator="lessThan">
      <formula>$E$95</formula>
    </cfRule>
  </conditionalFormatting>
  <conditionalFormatting sqref="E98:E103">
    <cfRule type="cellIs" dxfId="202" priority="44" operator="lessThan">
      <formula>$E$106</formula>
    </cfRule>
  </conditionalFormatting>
  <conditionalFormatting sqref="E109:E113">
    <cfRule type="cellIs" dxfId="201" priority="37" operator="lessThan">
      <formula>$E$116</formula>
    </cfRule>
  </conditionalFormatting>
  <conditionalFormatting sqref="E119:E125">
    <cfRule type="cellIs" dxfId="200" priority="30" operator="lessThan">
      <formula>$E$128</formula>
    </cfRule>
  </conditionalFormatting>
  <conditionalFormatting sqref="E131:E135">
    <cfRule type="cellIs" dxfId="199" priority="22" operator="lessThan">
      <formula>$E$138</formula>
    </cfRule>
  </conditionalFormatting>
  <conditionalFormatting sqref="E141:E144">
    <cfRule type="cellIs" dxfId="198" priority="12" operator="lessThan">
      <formula>$E$147</formula>
    </cfRule>
  </conditionalFormatting>
  <conditionalFormatting sqref="E150:E151">
    <cfRule type="cellIs" dxfId="197" priority="5" operator="lessThan">
      <formula>$E$154</formula>
    </cfRule>
  </conditionalFormatting>
  <conditionalFormatting sqref="F4:F10">
    <cfRule type="cellIs" dxfId="196" priority="92" operator="lessThan">
      <formula>$F$13</formula>
    </cfRule>
  </conditionalFormatting>
  <conditionalFormatting sqref="F16:F25">
    <cfRule type="cellIs" dxfId="195" priority="85" operator="lessThan">
      <formula>$F$28</formula>
    </cfRule>
  </conditionalFormatting>
  <conditionalFormatting sqref="F31:F43">
    <cfRule type="cellIs" dxfId="194" priority="78" operator="lessThan">
      <formula>$F$46</formula>
    </cfRule>
  </conditionalFormatting>
  <conditionalFormatting sqref="F49:F60">
    <cfRule type="cellIs" dxfId="193" priority="71" operator="lessThan">
      <formula>$F$63</formula>
    </cfRule>
  </conditionalFormatting>
  <conditionalFormatting sqref="F66:F71">
    <cfRule type="cellIs" dxfId="192" priority="64" operator="lessThan">
      <formula>$F$74</formula>
    </cfRule>
  </conditionalFormatting>
  <conditionalFormatting sqref="F77:F82">
    <cfRule type="cellIs" dxfId="191" priority="57" operator="lessThan">
      <formula>$F$85</formula>
    </cfRule>
  </conditionalFormatting>
  <conditionalFormatting sqref="F88:F92">
    <cfRule type="cellIs" dxfId="190" priority="50" operator="lessThan">
      <formula>$F$95</formula>
    </cfRule>
  </conditionalFormatting>
  <conditionalFormatting sqref="F98:F103">
    <cfRule type="cellIs" dxfId="189" priority="43" operator="lessThan">
      <formula>$F$106</formula>
    </cfRule>
  </conditionalFormatting>
  <conditionalFormatting sqref="F109:F113">
    <cfRule type="cellIs" dxfId="188" priority="36" operator="lessThan">
      <formula>$F$116</formula>
    </cfRule>
  </conditionalFormatting>
  <conditionalFormatting sqref="F119:F125">
    <cfRule type="cellIs" dxfId="187" priority="29" operator="lessThan">
      <formula>$F$128</formula>
    </cfRule>
  </conditionalFormatting>
  <conditionalFormatting sqref="F131:F135">
    <cfRule type="cellIs" dxfId="186" priority="21" operator="lessThan">
      <formula>$F$138</formula>
    </cfRule>
  </conditionalFormatting>
  <conditionalFormatting sqref="F141:F144">
    <cfRule type="cellIs" dxfId="185" priority="11" operator="lessThan">
      <formula>$F$147</formula>
    </cfRule>
  </conditionalFormatting>
  <conditionalFormatting sqref="F150:F151">
    <cfRule type="cellIs" dxfId="184" priority="4" operator="lessThan">
      <formula>$F$154</formula>
    </cfRule>
  </conditionalFormatting>
  <conditionalFormatting sqref="G4:G10">
    <cfRule type="cellIs" dxfId="183" priority="91" operator="lessThan">
      <formula>$G$13</formula>
    </cfRule>
  </conditionalFormatting>
  <conditionalFormatting sqref="G16:G25">
    <cfRule type="cellIs" dxfId="182" priority="84" operator="lessThan">
      <formula>$G$28</formula>
    </cfRule>
  </conditionalFormatting>
  <conditionalFormatting sqref="G31:G43">
    <cfRule type="cellIs" dxfId="181" priority="77" operator="lessThan">
      <formula>$G$46</formula>
    </cfRule>
  </conditionalFormatting>
  <conditionalFormatting sqref="G49:G60">
    <cfRule type="cellIs" dxfId="180" priority="70" operator="lessThan">
      <formula>$G$63</formula>
    </cfRule>
  </conditionalFormatting>
  <conditionalFormatting sqref="G66:G71">
    <cfRule type="cellIs" dxfId="179" priority="63" operator="lessThan">
      <formula>$G$74</formula>
    </cfRule>
  </conditionalFormatting>
  <conditionalFormatting sqref="G77:G82">
    <cfRule type="cellIs" dxfId="178" priority="56" operator="lessThan">
      <formula>$G$85</formula>
    </cfRule>
  </conditionalFormatting>
  <conditionalFormatting sqref="G88:G92">
    <cfRule type="cellIs" dxfId="177" priority="49" operator="lessThan">
      <formula>$G$95</formula>
    </cfRule>
  </conditionalFormatting>
  <conditionalFormatting sqref="G98:G103">
    <cfRule type="cellIs" dxfId="176" priority="42" operator="lessThan">
      <formula>$G$106</formula>
    </cfRule>
  </conditionalFormatting>
  <conditionalFormatting sqref="G109:G113">
    <cfRule type="cellIs" dxfId="175" priority="35" operator="lessThan">
      <formula>$G$116</formula>
    </cfRule>
  </conditionalFormatting>
  <conditionalFormatting sqref="G119:G125">
    <cfRule type="cellIs" dxfId="174" priority="28" operator="lessThan">
      <formula>$G$128</formula>
    </cfRule>
  </conditionalFormatting>
  <conditionalFormatting sqref="G131:G135">
    <cfRule type="cellIs" dxfId="173" priority="20" operator="lessThan">
      <formula>$G$138</formula>
    </cfRule>
  </conditionalFormatting>
  <conditionalFormatting sqref="G141:G144">
    <cfRule type="cellIs" dxfId="172" priority="10" operator="lessThan">
      <formula>$G$147</formula>
    </cfRule>
  </conditionalFormatting>
  <conditionalFormatting sqref="G150:G151">
    <cfRule type="cellIs" dxfId="171" priority="3" operator="lessThan">
      <formula>$G$154</formula>
    </cfRule>
  </conditionalFormatting>
  <conditionalFormatting sqref="H4:H10">
    <cfRule type="cellIs" dxfId="170" priority="90" operator="lessThan">
      <formula>$H$13</formula>
    </cfRule>
  </conditionalFormatting>
  <conditionalFormatting sqref="H16:H25">
    <cfRule type="cellIs" dxfId="169" priority="83" operator="lessThan">
      <formula>$H$28</formula>
    </cfRule>
  </conditionalFormatting>
  <conditionalFormatting sqref="H31:H43">
    <cfRule type="cellIs" dxfId="168" priority="76" operator="lessThan">
      <formula>$H$46</formula>
    </cfRule>
  </conditionalFormatting>
  <conditionalFormatting sqref="H49:H60">
    <cfRule type="cellIs" dxfId="167" priority="69" operator="lessThan">
      <formula>$H$63</formula>
    </cfRule>
  </conditionalFormatting>
  <conditionalFormatting sqref="H66:H71">
    <cfRule type="cellIs" dxfId="166" priority="62" operator="lessThan">
      <formula>$H$74</formula>
    </cfRule>
  </conditionalFormatting>
  <conditionalFormatting sqref="H77:H82">
    <cfRule type="cellIs" dxfId="165" priority="55" operator="lessThan">
      <formula>$H$85</formula>
    </cfRule>
  </conditionalFormatting>
  <conditionalFormatting sqref="H88:H92">
    <cfRule type="cellIs" dxfId="164" priority="48" operator="lessThan">
      <formula>$H$95</formula>
    </cfRule>
  </conditionalFormatting>
  <conditionalFormatting sqref="H98:H103">
    <cfRule type="cellIs" dxfId="163" priority="41" operator="lessThan">
      <formula>$H$106</formula>
    </cfRule>
  </conditionalFormatting>
  <conditionalFormatting sqref="H109:H113">
    <cfRule type="cellIs" dxfId="162" priority="34" operator="lessThan">
      <formula>$H$116</formula>
    </cfRule>
  </conditionalFormatting>
  <conditionalFormatting sqref="H119:H125">
    <cfRule type="cellIs" dxfId="161" priority="27" operator="lessThan">
      <formula>$H$128</formula>
    </cfRule>
  </conditionalFormatting>
  <conditionalFormatting sqref="H131:H135">
    <cfRule type="cellIs" dxfId="160" priority="15" operator="lessThan">
      <formula>$H$138</formula>
    </cfRule>
  </conditionalFormatting>
  <conditionalFormatting sqref="H141:H144">
    <cfRule type="cellIs" dxfId="159" priority="9" operator="lessThan">
      <formula>$H$147</formula>
    </cfRule>
  </conditionalFormatting>
  <conditionalFormatting sqref="H150:H151">
    <cfRule type="cellIs" dxfId="158" priority="2" operator="lessThan">
      <formula>$H$154</formula>
    </cfRule>
  </conditionalFormatting>
  <conditionalFormatting sqref="I4:I10">
    <cfRule type="cellIs" dxfId="157" priority="89" operator="lessThan">
      <formula>$I$13</formula>
    </cfRule>
  </conditionalFormatting>
  <conditionalFormatting sqref="I16:I25">
    <cfRule type="cellIs" dxfId="156" priority="82" operator="lessThan">
      <formula>$I$28</formula>
    </cfRule>
  </conditionalFormatting>
  <conditionalFormatting sqref="I31:I43">
    <cfRule type="cellIs" dxfId="155" priority="75" operator="lessThan">
      <formula>$I$46</formula>
    </cfRule>
  </conditionalFormatting>
  <conditionalFormatting sqref="I49:I60">
    <cfRule type="cellIs" dxfId="154" priority="68" operator="lessThan">
      <formula>$I$63</formula>
    </cfRule>
  </conditionalFormatting>
  <conditionalFormatting sqref="I66:I71">
    <cfRule type="cellIs" dxfId="153" priority="61" operator="lessThan">
      <formula>$I$74</formula>
    </cfRule>
  </conditionalFormatting>
  <conditionalFormatting sqref="I77:I82">
    <cfRule type="cellIs" dxfId="152" priority="54" operator="lessThan">
      <formula>$I$85</formula>
    </cfRule>
  </conditionalFormatting>
  <conditionalFormatting sqref="I88:I92">
    <cfRule type="cellIs" dxfId="151" priority="47" operator="lessThan">
      <formula>$I$95</formula>
    </cfRule>
  </conditionalFormatting>
  <conditionalFormatting sqref="I98:I103">
    <cfRule type="cellIs" dxfId="150" priority="40" operator="lessThan">
      <formula>$I$106</formula>
    </cfRule>
  </conditionalFormatting>
  <conditionalFormatting sqref="I109:I113">
    <cfRule type="cellIs" dxfId="149" priority="33" operator="lessThan">
      <formula>$I$116</formula>
    </cfRule>
  </conditionalFormatting>
  <conditionalFormatting sqref="I119:I125">
    <cfRule type="cellIs" dxfId="148" priority="26" operator="lessThan">
      <formula>$I$128</formula>
    </cfRule>
  </conditionalFormatting>
  <conditionalFormatting sqref="I131:I135">
    <cfRule type="cellIs" dxfId="147" priority="17" operator="lessThan">
      <formula>$I$138</formula>
    </cfRule>
  </conditionalFormatting>
  <conditionalFormatting sqref="I141:I144">
    <cfRule type="cellIs" dxfId="146" priority="8" operator="lessThan">
      <formula>$I$147</formula>
    </cfRule>
  </conditionalFormatting>
  <conditionalFormatting sqref="I150:I151">
    <cfRule type="cellIs" dxfId="145" priority="1" operator="lessThan">
      <formula>$I$154</formula>
    </cfRule>
  </conditionalFormatting>
  <conditionalFormatting sqref="AA1:AG1048576">
    <cfRule type="containsText" dxfId="144" priority="96" operator="containsText" text="Not OK">
      <formula>NOT(ISERROR(SEARCH("Not OK",AA1)))</formula>
    </cfRule>
  </conditionalFormatting>
  <pageMargins left="0.7" right="0.7" top="0.75" bottom="0.75" header="0.3" footer="0.3"/>
  <pageSetup paperSize="9" scale="61" orientation="portrait" r:id="rId1"/>
  <rowBreaks count="1" manualBreakCount="1">
    <brk id="8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3</vt:i4>
      </vt:variant>
    </vt:vector>
  </HeadingPairs>
  <TitlesOfParts>
    <vt:vector size="18" baseType="lpstr">
      <vt:lpstr>1.รายชื่อ รพ.</vt:lpstr>
      <vt:lpstr>2.Hosp. Group</vt:lpstr>
      <vt:lpstr>3.สูตรการคำนวณ</vt:lpstr>
      <vt:lpstr>DATA</vt:lpstr>
      <vt:lpstr>4.งบ ธ.ค.68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สรุปรายงาน</vt:lpstr>
      <vt:lpstr>DATA!Print_Area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Weerawat Siriratpaibool</cp:lastModifiedBy>
  <cp:lastPrinted>2025-08-04T06:51:46Z</cp:lastPrinted>
  <dcterms:created xsi:type="dcterms:W3CDTF">2022-08-11T08:25:14Z</dcterms:created>
  <dcterms:modified xsi:type="dcterms:W3CDTF">2026-02-02T07:29:15Z</dcterms:modified>
</cp:coreProperties>
</file>