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0\OneDrive\Desktop\ดาราทิพย์\งาน\CFO\CFO69\TPS\TPSตรวจราชการ 1-69\"/>
    </mc:Choice>
  </mc:AlternateContent>
  <xr:revisionPtr revIDLastSave="0" documentId="13_ncr:1_{B06118A8-B4C8-4D80-AB5B-0B9D0D8F1039}" xr6:coauthVersionLast="47" xr6:coauthVersionMax="47" xr10:uidLastSave="{00000000-0000-0000-0000-000000000000}"/>
  <bookViews>
    <workbookView xWindow="-120" yWindow="-120" windowWidth="29040" windowHeight="15720" xr2:uid="{1629CC2F-B348-47F7-B0D2-5BF573C7F4C1}"/>
  </bookViews>
  <sheets>
    <sheet name="รวม" sheetId="2" r:id="rId1"/>
    <sheet name="สกลนคร" sheetId="7" r:id="rId2"/>
    <sheet name="กุสุมาลย์" sheetId="8" r:id="rId3"/>
    <sheet name="กุดบาก" sheetId="9" r:id="rId4"/>
    <sheet name="อ.ฝั้น" sheetId="10" r:id="rId5"/>
    <sheet name="พังโคน" sheetId="11" r:id="rId6"/>
    <sheet name="วาริช" sheetId="12" r:id="rId7"/>
    <sheet name="นิคม" sheetId="13" r:id="rId8"/>
    <sheet name="วานร" sheetId="14" r:id="rId9"/>
    <sheet name="คำตากล้า" sheetId="15" r:id="rId10"/>
    <sheet name="อ.มั่น" sheetId="16" r:id="rId11"/>
    <sheet name="อากาศ" sheetId="17" r:id="rId12"/>
    <sheet name="อ.วัน" sheetId="18" r:id="rId13"/>
    <sheet name="เต่างอย" sheetId="19" r:id="rId14"/>
    <sheet name="โคกสรี" sheetId="20" r:id="rId15"/>
    <sheet name="เจริญศิลป์" sheetId="21" r:id="rId16"/>
    <sheet name="โพพนาแก้ว" sheetId="22" r:id="rId17"/>
    <sheet name="สว่าง" sheetId="23" r:id="rId18"/>
    <sheet name="อ.แบน" sheetId="24" r:id="rId1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24" l="1"/>
  <c r="C32" i="24"/>
  <c r="C27" i="24" s="1"/>
  <c r="E28" i="24"/>
  <c r="C28" i="24"/>
  <c r="E26" i="24"/>
  <c r="E25" i="24"/>
  <c r="C24" i="24"/>
  <c r="C15" i="24" s="1"/>
  <c r="E23" i="24"/>
  <c r="E18" i="24"/>
  <c r="E17" i="24"/>
  <c r="C16" i="24"/>
  <c r="E14" i="24"/>
  <c r="E12" i="24"/>
  <c r="E11" i="24"/>
  <c r="C10" i="24"/>
  <c r="C6" i="24" s="1"/>
  <c r="E9" i="24"/>
  <c r="E8" i="24"/>
  <c r="C7" i="24"/>
  <c r="C5" i="24" l="1"/>
  <c r="C37" i="24" s="1"/>
  <c r="E5" i="24"/>
  <c r="E35" i="24" a="1"/>
  <c r="E35" i="24" s="1"/>
  <c r="E37" i="24"/>
  <c r="C35" i="24" l="1" a="1"/>
  <c r="C35" i="24" s="1"/>
  <c r="G37" i="24"/>
  <c r="E32" i="23" l="1"/>
  <c r="C32" i="23"/>
  <c r="E28" i="23"/>
  <c r="C28" i="23"/>
  <c r="C27" i="23" s="1"/>
  <c r="E26" i="23"/>
  <c r="E25" i="23"/>
  <c r="C24" i="23"/>
  <c r="E23" i="23"/>
  <c r="E18" i="23"/>
  <c r="E17" i="23"/>
  <c r="C16" i="23"/>
  <c r="C15" i="23" s="1"/>
  <c r="E14" i="23"/>
  <c r="E12" i="23"/>
  <c r="E11" i="23"/>
  <c r="C10" i="23"/>
  <c r="E9" i="23"/>
  <c r="E8" i="23"/>
  <c r="C7" i="23"/>
  <c r="C6" i="23" s="1"/>
  <c r="C5" i="23" s="1"/>
  <c r="E5" i="23" l="1"/>
  <c r="E35" i="23" s="1" a="1"/>
  <c r="E35" i="23" s="1"/>
  <c r="C35" i="23" a="1"/>
  <c r="C35" i="23" s="1"/>
  <c r="C37" i="23"/>
  <c r="E37" i="23"/>
  <c r="G37" i="23" l="1"/>
  <c r="E32" i="21" l="1"/>
  <c r="C32" i="21"/>
  <c r="E28" i="21"/>
  <c r="C28" i="21"/>
  <c r="C27" i="21" s="1"/>
  <c r="E26" i="21"/>
  <c r="E25" i="21"/>
  <c r="C24" i="21"/>
  <c r="C15" i="21" s="1"/>
  <c r="C6" i="21" s="1"/>
  <c r="E23" i="21"/>
  <c r="E18" i="21"/>
  <c r="E17" i="21"/>
  <c r="E14" i="21"/>
  <c r="E12" i="21"/>
  <c r="E11" i="21"/>
  <c r="C10" i="21"/>
  <c r="E9" i="21"/>
  <c r="E8" i="21"/>
  <c r="C7" i="21"/>
  <c r="E5" i="21" l="1"/>
  <c r="C5" i="21"/>
  <c r="E37" i="21"/>
  <c r="E35" i="21" a="1"/>
  <c r="E35" i="21" s="1"/>
  <c r="C35" i="21" l="1" a="1"/>
  <c r="C35" i="21" s="1"/>
  <c r="C37" i="21"/>
  <c r="G37" i="21" s="1"/>
  <c r="E32" i="12" l="1"/>
  <c r="C32" i="12"/>
  <c r="C27" i="12" s="1"/>
  <c r="E28" i="12"/>
  <c r="C28" i="12"/>
  <c r="E26" i="12"/>
  <c r="E25" i="12"/>
  <c r="C24" i="12"/>
  <c r="C15" i="12" s="1"/>
  <c r="E23" i="12"/>
  <c r="E18" i="12"/>
  <c r="E17" i="12"/>
  <c r="E14" i="12"/>
  <c r="E12" i="12"/>
  <c r="E11" i="12"/>
  <c r="C10" i="12"/>
  <c r="E9" i="12"/>
  <c r="E8" i="12"/>
  <c r="C7" i="12"/>
  <c r="E5" i="12" l="1"/>
  <c r="E37" i="12" s="1"/>
  <c r="C6" i="12"/>
  <c r="C5" i="12" s="1"/>
  <c r="E35" i="12" l="1" a="1"/>
  <c r="E35" i="12" s="1"/>
  <c r="C37" i="12"/>
  <c r="G37" i="12" s="1"/>
  <c r="C35" i="12"/>
  <c r="C32" i="11"/>
  <c r="E26" i="11"/>
  <c r="E25" i="11"/>
  <c r="E23" i="11"/>
  <c r="C16" i="11"/>
  <c r="E14" i="11"/>
  <c r="E12" i="11"/>
  <c r="E11" i="11"/>
  <c r="E5" i="11" s="1"/>
  <c r="E35" i="11" s="1" a="1"/>
  <c r="E35" i="11" s="1"/>
  <c r="C10" i="11"/>
  <c r="C6" i="11" s="1"/>
  <c r="C5" i="11" s="1"/>
  <c r="C35" i="11" s="1" a="1"/>
  <c r="C35" i="11" s="1"/>
  <c r="C7" i="11"/>
  <c r="C37" i="11" l="1"/>
  <c r="E37" i="11"/>
  <c r="G37" i="11" s="1"/>
  <c r="E32" i="10" l="1"/>
  <c r="C32" i="10"/>
  <c r="E28" i="10"/>
  <c r="C28" i="10"/>
  <c r="C27" i="10"/>
  <c r="E26" i="10"/>
  <c r="E25" i="10"/>
  <c r="C24" i="10"/>
  <c r="C15" i="10" s="1"/>
  <c r="E23" i="10"/>
  <c r="E18" i="10"/>
  <c r="E17" i="10"/>
  <c r="C16" i="10"/>
  <c r="E14" i="10"/>
  <c r="E12" i="10"/>
  <c r="E11" i="10"/>
  <c r="E5" i="10" s="1"/>
  <c r="C10" i="10"/>
  <c r="E9" i="10"/>
  <c r="E8" i="10"/>
  <c r="C7" i="10"/>
  <c r="C6" i="10" l="1"/>
  <c r="C5" i="10" s="1"/>
  <c r="C37" i="10" s="1"/>
  <c r="C35" i="10" a="1"/>
  <c r="C35" i="10" s="1"/>
  <c r="E37" i="10"/>
  <c r="E35" i="10" a="1"/>
  <c r="E35" i="10" s="1"/>
  <c r="G37" i="10" l="1"/>
  <c r="E32" i="9" l="1"/>
  <c r="C32" i="9"/>
  <c r="E28" i="9"/>
  <c r="C28" i="9"/>
  <c r="C27" i="9"/>
  <c r="E26" i="9"/>
  <c r="E25" i="9"/>
  <c r="E23" i="9"/>
  <c r="E18" i="9"/>
  <c r="E17" i="9"/>
  <c r="C16" i="9"/>
  <c r="C15" i="9" s="1"/>
  <c r="E14" i="9"/>
  <c r="E12" i="9"/>
  <c r="E11" i="9"/>
  <c r="C10" i="9"/>
  <c r="E9" i="9"/>
  <c r="E5" i="9" s="1"/>
  <c r="E8" i="9"/>
  <c r="C7" i="9"/>
  <c r="C6" i="9" l="1"/>
  <c r="C5" i="9" s="1"/>
  <c r="C35" i="9" s="1" a="1"/>
  <c r="C35" i="9" s="1"/>
  <c r="E37" i="9"/>
  <c r="E35" i="9" a="1"/>
  <c r="E35" i="9" s="1"/>
  <c r="G37" i="9" l="1"/>
  <c r="C37" i="9"/>
  <c r="E32" i="8" l="1"/>
  <c r="C32" i="8"/>
  <c r="E28" i="8"/>
  <c r="C27" i="8"/>
  <c r="E26" i="8"/>
  <c r="E25" i="8"/>
  <c r="C24" i="8"/>
  <c r="C15" i="8" s="1"/>
  <c r="C6" i="8" s="1"/>
  <c r="C5" i="8" s="1"/>
  <c r="E23" i="8"/>
  <c r="E18" i="8"/>
  <c r="E17" i="8"/>
  <c r="E14" i="8"/>
  <c r="E12" i="8"/>
  <c r="E11" i="8"/>
  <c r="C10" i="8"/>
  <c r="E9" i="8"/>
  <c r="E5" i="8" s="1"/>
  <c r="E8" i="8"/>
  <c r="C7" i="8"/>
  <c r="E37" i="8" l="1"/>
  <c r="E35" i="8" a="1"/>
  <c r="E35" i="8" s="1"/>
  <c r="C37" i="8"/>
  <c r="C35" i="8" a="1"/>
  <c r="C35" i="8" s="1"/>
  <c r="E32" i="7"/>
  <c r="C32" i="7"/>
  <c r="E28" i="7"/>
  <c r="C27" i="7"/>
  <c r="C5" i="7" s="1"/>
  <c r="E23" i="7"/>
  <c r="E18" i="7"/>
  <c r="E14" i="7"/>
  <c r="E5" i="7" s="1"/>
  <c r="C10" i="7"/>
  <c r="E8" i="7"/>
  <c r="G37" i="8" l="1"/>
  <c r="E37" i="7"/>
  <c r="E35" i="7" a="1"/>
  <c r="E35" i="7" s="1"/>
  <c r="C37" i="7"/>
  <c r="C35" i="7" a="1"/>
  <c r="C35" i="7" s="1"/>
  <c r="G37" i="7" l="1"/>
  <c r="G25" i="2"/>
  <c r="E25" i="2" l="1"/>
  <c r="H24" i="2" l="1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F25" i="2"/>
  <c r="I25" i="2"/>
  <c r="C25" i="2"/>
  <c r="H25" i="2" l="1"/>
</calcChain>
</file>

<file path=xl/sharedStrings.xml><?xml version="1.0" encoding="utf-8"?>
<sst xmlns="http://schemas.openxmlformats.org/spreadsheetml/2006/main" count="1553" uniqueCount="120">
  <si>
    <t>โรงพยาบาล</t>
  </si>
  <si>
    <t>ระดับ</t>
  </si>
  <si>
    <t>A</t>
  </si>
  <si>
    <t>5</t>
  </si>
  <si>
    <t>A5</t>
  </si>
  <si>
    <t>C</t>
  </si>
  <si>
    <t>C5</t>
  </si>
  <si>
    <t>D</t>
  </si>
  <si>
    <t>D5</t>
  </si>
  <si>
    <t>F</t>
  </si>
  <si>
    <t>สกลนคร</t>
  </si>
  <si>
    <t>กุสุมาลย์</t>
  </si>
  <si>
    <t>กุดบาก</t>
  </si>
  <si>
    <t>พังโคน</t>
  </si>
  <si>
    <t>วาริช</t>
  </si>
  <si>
    <t>นิคม</t>
  </si>
  <si>
    <t>วานร</t>
  </si>
  <si>
    <t>B</t>
  </si>
  <si>
    <t>คำตากล้า</t>
  </si>
  <si>
    <t>อากาศ</t>
  </si>
  <si>
    <t>เต่างอย</t>
  </si>
  <si>
    <t>โคกศรี</t>
  </si>
  <si>
    <t>เจริญศิลป์</t>
  </si>
  <si>
    <t>โพนนาแก้ว</t>
  </si>
  <si>
    <t>B5</t>
  </si>
  <si>
    <t>คะแนนเชิงปริมาณ เต็ม 7 คะแนน</t>
  </si>
  <si>
    <t>ช่วงคะแนน</t>
  </si>
  <si>
    <t>≥12</t>
  </si>
  <si>
    <t>≥10.5 และ &lt;12</t>
  </si>
  <si>
    <t>≥9 และ &lt;10.5</t>
  </si>
  <si>
    <t>≥7.5 และ &lt;9</t>
  </si>
  <si>
    <t>&lt;7.5</t>
  </si>
  <si>
    <t>เกรด</t>
  </si>
  <si>
    <t>ดีมาก</t>
  </si>
  <si>
    <t>ดี</t>
  </si>
  <si>
    <t>พอใช้</t>
  </si>
  <si>
    <t>ต้องปรับปรุง</t>
  </si>
  <si>
    <t>ไม่ผ่าน</t>
  </si>
  <si>
    <t>&gt;2</t>
  </si>
  <si>
    <t xml:space="preserve">&gt;1.5-2 </t>
  </si>
  <si>
    <t>&gt;1-1.5</t>
  </si>
  <si>
    <t xml:space="preserve">0.5-1 </t>
  </si>
  <si>
    <t xml:space="preserve">&lt;0.5 </t>
  </si>
  <si>
    <t>คะแนนคุณภาพ</t>
  </si>
  <si>
    <t xml:space="preserve"> ต่อเนื่อง</t>
  </si>
  <si>
    <t>ควบคุม</t>
  </si>
  <si>
    <t>ปฎิบัติ</t>
  </si>
  <si>
    <t>มอบหมาย</t>
  </si>
  <si>
    <t>ปรับปรุง 3 s</t>
  </si>
  <si>
    <t>เฉลี่ย</t>
  </si>
  <si>
    <t>เต็ม15 คะแนน</t>
  </si>
  <si>
    <t>เต็ม7 คะแนน</t>
  </si>
  <si>
    <t>เต็ม 36คะแนน</t>
  </si>
  <si>
    <t>เต็ม 3คะแนน</t>
  </si>
  <si>
    <t xml:space="preserve">TP3S </t>
  </si>
  <si>
    <t>ลำดับ</t>
  </si>
  <si>
    <t>หน่วยบริการในจังหวัดสกลนคร</t>
  </si>
  <si>
    <t>ผลการประเมินประสิทธิภาพ Total Perfomane Score ไตรมาส 4/2568 เชิงปริมาณและเชิงคุณภาพ</t>
  </si>
  <si>
    <t>คะแนนรวม</t>
  </si>
  <si>
    <t xml:space="preserve">เชิงปริมาณ   </t>
  </si>
  <si>
    <t xml:space="preserve">เชิงคุณภาพ </t>
  </si>
  <si>
    <t xml:space="preserve"> TPS Q4</t>
  </si>
  <si>
    <t>เต็ม10 คะแนน</t>
  </si>
  <si>
    <t>พระอาจารย์ฝั้นฯ</t>
  </si>
  <si>
    <t>พระอาจารย์มั่นฯ</t>
  </si>
  <si>
    <t>พระอาจารย์วันฯ</t>
  </si>
  <si>
    <t>รพร.สว่างฯ</t>
  </si>
  <si>
    <t>พระอาจารย์แบนฯ</t>
  </si>
  <si>
    <t xml:space="preserve"> </t>
  </si>
  <si>
    <t>F4</t>
  </si>
  <si>
    <t xml:space="preserve"> (70%)</t>
  </si>
  <si>
    <t>(30%)</t>
  </si>
  <si>
    <t>ประเมิน</t>
  </si>
  <si>
    <t>ผลการ</t>
  </si>
  <si>
    <t>คะแนนเชิงคุณภาพ</t>
  </si>
  <si>
    <t>เกณฑ์การคิดคะแนนแบบใหม่</t>
  </si>
  <si>
    <t>คะแนนเชิงปริมาณ</t>
  </si>
  <si>
    <t>เกณฑ์การคิดคะแนนแบบเดิม</t>
  </si>
  <si>
    <t>เต็ม</t>
  </si>
  <si>
    <t>ได้</t>
  </si>
  <si>
    <t>การประเมินประสิทธิภาพ (TPS)</t>
  </si>
  <si>
    <t>Structure 
การมอบหมายงาน</t>
  </si>
  <si>
    <t>Staff
รูปแบบการทำงานของบุคลากร</t>
  </si>
  <si>
    <t>System 
การกำกับติดตาม</t>
  </si>
  <si>
    <t>1.ตัวชี้วัดกระบวนการ (Process Indicators)</t>
  </si>
  <si>
    <t>1.1 การบริหารแผนทางการเงินเปรียบเทียบผลการดำเนินงานผลต่าง</t>
  </si>
  <si>
    <t xml:space="preserve">   1.1.1 มิติรายได้ ± ไม่เกิน 5 %</t>
  </si>
  <si>
    <t xml:space="preserve">   1.1.2 มิติค่าใช้จ่าย ± ไม่เกิน 5 %</t>
  </si>
  <si>
    <t>1.2 การบริหารสินทรัพย์หมุนเวียนและหนี้สินหมุนเวียน (3 คะแนน)</t>
  </si>
  <si>
    <t xml:space="preserve">   1.2.1 ระยะเวลาชำระเจ้าหนี้การค้ายา&amp;เวชภัณฑ์มิใช่ยา ≤ 90 วัน หรือ ≤ 180 วัน</t>
  </si>
  <si>
    <t xml:space="preserve">   1.2.2 ระยะเวลาถัวเฉลี่ยในการเรียกเก็บหนี้สิทธิ UC ≤60 วัน  +  เรียกเก็บหนี้สิทธิข้าราชการ ≤60 วัน</t>
  </si>
  <si>
    <t xml:space="preserve">   1.2.3 ระยะเวลาถัวเฉลี่ยในการเรียกเก็บหนี้สิทธิข้าราชการ ≤60 วัน</t>
  </si>
  <si>
    <t xml:space="preserve">   1.2.4 การบริหารสินคงคลัง (Inventory Management) ≤ 60 วัน ยกเว้น รพ.พื้นที่เกาะ ≤ 90 วัน</t>
  </si>
  <si>
    <t>1.3 การบริหารจัดการ</t>
  </si>
  <si>
    <t xml:space="preserve">   1.3.1 การบริหารต้นทุนและค่าใช้จ่าย</t>
  </si>
  <si>
    <t xml:space="preserve">      1.3.1.1 Unit Cost for OP</t>
  </si>
  <si>
    <t xml:space="preserve">      1.3.1.2 Unit Cost for IP</t>
  </si>
  <si>
    <t xml:space="preserve">      1.3.1.3 LC ค่าแรงบุคลากร</t>
  </si>
  <si>
    <t xml:space="preserve">      1.3.1.4 MC ค่ายา</t>
  </si>
  <si>
    <t xml:space="preserve">      1.3.1.5 MC ค่าวัสดุวิทยาศาสตร์และการแพทย์</t>
  </si>
  <si>
    <t xml:space="preserve">      1.3.1.6 MC ค่าเวชภัณฑ์มิใช่ยาและวัสดุการแพทย์</t>
  </si>
  <si>
    <t xml:space="preserve">   1.3.2 คะแนนตรวจสอบงบทดลองเบื้องต้น (ถูกต้อง/ครบถ้วน/ทันเวลา)</t>
  </si>
  <si>
    <t xml:space="preserve">   1.3.3 ผลผลิต (Productivity) เป็นที่ยอมรับ</t>
  </si>
  <si>
    <t>1.3.3.1 อัตราครองเตียงผู้ป่วยใน ≥ 80 %</t>
  </si>
  <si>
    <t>1.3.3.2 SumAdjRW เกินค่ากลางกลุ่มรพ. หรือเพิ่มขึ้น 5 %</t>
  </si>
  <si>
    <t>2. ตัวชี้วัดผลลัพท์การดำเนินงาน</t>
  </si>
  <si>
    <t xml:space="preserve">   2.1 ความสามารถในการทำกำไร</t>
  </si>
  <si>
    <t xml:space="preserve">      2.1.1 ประสิทธิภาพในการดำเนินงาน (Operating Margin)</t>
  </si>
  <si>
    <t xml:space="preserve">      2.1.2 อัตราผลตอบแทนจากสินทรัพย์ (Return on Asset)</t>
  </si>
  <si>
    <t xml:space="preserve">      2.1.3 ผลกำไรขาดทุนก่อนหักค่าเสื่อม (EBITDA) ≥0 </t>
  </si>
  <si>
    <t>2.2 การวัดสภาพคล่องทางการเงิน</t>
  </si>
  <si>
    <t xml:space="preserve">      2.2.1 ทุนสำรองสุทธิ (Net Working Capital) ≥0</t>
  </si>
  <si>
    <t xml:space="preserve">      2.2.2 Cash Ratio≥0.8 </t>
  </si>
  <si>
    <t>=</t>
  </si>
  <si>
    <t>+</t>
  </si>
  <si>
    <t>(เต็ม 10)</t>
  </si>
  <si>
    <t>คะแนนเชิงคุณภาพ เต็ม 3 คะแนน</t>
  </si>
  <si>
    <t>โรงพยาบาลวาริชภูมิ</t>
  </si>
  <si>
    <t>TPS Q4 2568 รพ อากาศอำนวย</t>
  </si>
  <si>
    <t>TPS Q4 2568 รพ.โพนนาแก้ว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</si>
</sst>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ptos Narrow"/>
      <family val="2"/>
    </font>
    <font>
      <b/>
      <sz val="14"/>
      <color theme="1"/>
      <name val="Aptos Narrow"/>
      <family val="2"/>
    </font>
    <font>
      <b/>
      <sz val="11"/>
      <color theme="1"/>
      <name val="Aptos Narrow"/>
      <family val="2"/>
    </font>
    <font>
      <b/>
      <sz val="18"/>
      <color theme="1"/>
      <name val="Aptos Narrow"/>
      <family val="2"/>
    </font>
    <font>
      <sz val="11"/>
      <color theme="1"/>
      <name val="Calibri"/>
      <family val="2"/>
      <charset val="222"/>
      <scheme val="minor"/>
    </font>
    <font>
      <sz val="11"/>
      <color rgb="FF000000"/>
      <name val="Tahoma"/>
      <family val="2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0"/>
      <color indexed="8"/>
      <name val="Tahoma"/>
      <family val="2"/>
    </font>
    <font>
      <sz val="10"/>
      <color rgb="FF000000"/>
      <name val="Times New Roman"/>
      <family val="1"/>
    </font>
    <font>
      <sz val="16"/>
      <color theme="1"/>
      <name val="TH SarabunPSK"/>
      <family val="2"/>
      <charset val="222"/>
    </font>
    <font>
      <sz val="11"/>
      <color rgb="FF000000"/>
      <name val="Calibri"/>
      <family val="2"/>
    </font>
    <font>
      <sz val="10"/>
      <name val="Arial"/>
      <family val="2"/>
    </font>
    <font>
      <b/>
      <sz val="14"/>
      <color theme="1"/>
      <name val="Prompt"/>
      <charset val="222"/>
    </font>
    <font>
      <b/>
      <sz val="12"/>
      <color theme="1"/>
      <name val="Prompt"/>
      <charset val="222"/>
    </font>
    <font>
      <b/>
      <sz val="16"/>
      <color theme="1"/>
      <name val="Prompt"/>
      <charset val="222"/>
    </font>
    <font>
      <b/>
      <sz val="14"/>
      <color rgb="FF009999"/>
      <name val="Prompt"/>
      <charset val="222"/>
    </font>
    <font>
      <b/>
      <sz val="48"/>
      <name val="Sarabun"/>
    </font>
    <font>
      <sz val="28"/>
      <name val="Sarabun"/>
    </font>
    <font>
      <sz val="11"/>
      <name val="Aptos Narrow"/>
      <family val="2"/>
    </font>
    <font>
      <b/>
      <sz val="28"/>
      <name val="Sarabun"/>
    </font>
    <font>
      <sz val="14"/>
      <name val="Calibri"/>
      <family val="2"/>
      <scheme val="minor"/>
    </font>
    <font>
      <b/>
      <u/>
      <sz val="72"/>
      <name val="Sarabun"/>
    </font>
    <font>
      <b/>
      <sz val="72"/>
      <name val="Sarabun"/>
    </font>
    <font>
      <sz val="72"/>
      <name val="Sarabun"/>
    </font>
    <font>
      <sz val="48"/>
      <name val="Sarabun"/>
    </font>
    <font>
      <sz val="22"/>
      <name val="Sarabun"/>
    </font>
    <font>
      <b/>
      <sz val="48"/>
      <name val="TH Sarabun New"/>
      <family val="2"/>
    </font>
    <font>
      <b/>
      <sz val="28"/>
      <name val="TH Sarabun New"/>
      <family val="2"/>
    </font>
    <font>
      <sz val="28"/>
      <name val="TH Sarabun New"/>
      <family val="2"/>
    </font>
    <font>
      <b/>
      <u/>
      <sz val="72"/>
      <name val="TH Sarabun New"/>
      <family val="2"/>
    </font>
    <font>
      <b/>
      <sz val="72"/>
      <name val="TH Sarabun New"/>
      <family val="2"/>
    </font>
    <font>
      <sz val="72"/>
      <name val="TH Sarabun New"/>
      <family val="2"/>
    </font>
    <font>
      <sz val="48"/>
      <name val="TH Sarabun New"/>
      <family val="2"/>
    </font>
    <font>
      <sz val="22"/>
      <name val="TH Sarabun New"/>
      <family val="2"/>
    </font>
    <font>
      <b/>
      <u/>
      <sz val="28"/>
      <name val="TH Sarabun New"/>
      <family val="2"/>
    </font>
    <font>
      <b/>
      <sz val="28"/>
      <color rgb="FFFF0000"/>
      <name val="TH Sarabun New"/>
      <family val="2"/>
    </font>
    <font>
      <b/>
      <sz val="28"/>
      <color theme="1"/>
      <name val="TH Sarabun New"/>
      <family val="2"/>
    </font>
    <font>
      <sz val="28"/>
      <color rgb="FFFF0000"/>
      <name val="TH Sarabun New"/>
      <family val="2"/>
    </font>
  </fonts>
  <fills count="67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1A983"/>
        <bgColor rgb="FFF1A983"/>
      </patternFill>
    </fill>
    <fill>
      <patternFill patternType="solid">
        <fgColor rgb="FFA6C9EB"/>
        <bgColor rgb="FFA6C9EB"/>
      </patternFill>
    </fill>
    <fill>
      <patternFill patternType="solid">
        <fgColor rgb="FFFAE2D5"/>
        <bgColor rgb="FFFAE2D5"/>
      </patternFill>
    </fill>
    <fill>
      <patternFill patternType="solid">
        <fgColor rgb="FFDBE9F7"/>
        <bgColor rgb="FFDBE9F7"/>
      </patternFill>
    </fill>
    <fill>
      <patternFill patternType="solid">
        <fgColor rgb="FF84E291"/>
        <bgColor rgb="FF84E291"/>
      </patternFill>
    </fill>
    <fill>
      <patternFill patternType="solid">
        <fgColor rgb="FFF2F2F2"/>
        <bgColor rgb="FFF2F2F2"/>
      </patternFill>
    </fill>
    <fill>
      <patternFill patternType="solid">
        <fgColor rgb="FFF6C6AC"/>
        <bgColor rgb="FFF6C6AC"/>
      </patternFill>
    </fill>
    <fill>
      <patternFill patternType="solid">
        <fgColor rgb="FFCAEDFB"/>
        <bgColor rgb="FFCAEDFB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6">
    <xf numFmtId="0" fontId="0" fillId="0" borderId="0"/>
    <xf numFmtId="43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7" fillId="0" borderId="0"/>
    <xf numFmtId="0" fontId="8" fillId="0" borderId="0" applyNumberForma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9" borderId="11" applyNumberFormat="0" applyAlignment="0" applyProtection="0"/>
    <xf numFmtId="0" fontId="16" fillId="20" borderId="12" applyNumberFormat="0" applyAlignment="0" applyProtection="0"/>
    <xf numFmtId="0" fontId="17" fillId="20" borderId="11" applyNumberFormat="0" applyAlignment="0" applyProtection="0"/>
    <xf numFmtId="0" fontId="18" fillId="0" borderId="13" applyNumberFormat="0" applyFill="0" applyAlignment="0" applyProtection="0"/>
    <xf numFmtId="0" fontId="19" fillId="21" borderId="14" applyNumberFormat="0" applyAlignment="0" applyProtection="0"/>
    <xf numFmtId="0" fontId="20" fillId="0" borderId="0" applyNumberFormat="0" applyFill="0" applyBorder="0" applyAlignment="0" applyProtection="0"/>
    <xf numFmtId="0" fontId="6" fillId="22" borderId="15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6" applyNumberFormat="0" applyFill="0" applyAlignment="0" applyProtection="0"/>
    <xf numFmtId="0" fontId="23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23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23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23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23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23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165" fontId="25" fillId="0" borderId="0" applyFont="0" applyFill="0" applyBorder="0" applyAlignment="0" applyProtection="0"/>
    <xf numFmtId="0" fontId="2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4" fillId="0" borderId="0"/>
    <xf numFmtId="0" fontId="2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3">
    <xf numFmtId="0" fontId="0" fillId="0" borderId="0" xfId="0"/>
    <xf numFmtId="0" fontId="2" fillId="0" borderId="3" xfId="0" applyFont="1" applyBorder="1" applyAlignment="1">
      <alignment horizontal="center" vertical="top"/>
    </xf>
    <xf numFmtId="0" fontId="2" fillId="9" borderId="3" xfId="0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top"/>
    </xf>
    <xf numFmtId="0" fontId="2" fillId="5" borderId="3" xfId="0" applyFont="1" applyFill="1" applyBorder="1" applyAlignment="1">
      <alignment horizontal="center" vertical="top"/>
    </xf>
    <xf numFmtId="0" fontId="2" fillId="6" borderId="3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0" fontId="2" fillId="7" borderId="3" xfId="0" applyFont="1" applyFill="1" applyBorder="1" applyAlignment="1">
      <alignment horizontal="center" vertical="top"/>
    </xf>
    <xf numFmtId="0" fontId="3" fillId="0" borderId="0" xfId="0" applyFont="1"/>
    <xf numFmtId="0" fontId="2" fillId="0" borderId="3" xfId="0" applyFont="1" applyBorder="1" applyAlignment="1">
      <alignment horizontal="left" vertical="top"/>
    </xf>
    <xf numFmtId="43" fontId="3" fillId="0" borderId="0" xfId="0" applyNumberFormat="1" applyFont="1"/>
    <xf numFmtId="0" fontId="4" fillId="0" borderId="0" xfId="0" applyFont="1"/>
    <xf numFmtId="0" fontId="29" fillId="14" borderId="3" xfId="0" applyFont="1" applyFill="1" applyBorder="1" applyAlignment="1">
      <alignment horizontal="center"/>
    </xf>
    <xf numFmtId="0" fontId="29" fillId="14" borderId="3" xfId="0" applyFont="1" applyFill="1" applyBorder="1"/>
    <xf numFmtId="43" fontId="29" fillId="49" borderId="3" xfId="1" applyFont="1" applyFill="1" applyBorder="1" applyAlignment="1">
      <alignment horizontal="center"/>
    </xf>
    <xf numFmtId="0" fontId="29" fillId="49" borderId="3" xfId="0" applyFont="1" applyFill="1" applyBorder="1" applyAlignment="1">
      <alignment horizontal="center"/>
    </xf>
    <xf numFmtId="43" fontId="29" fillId="0" borderId="3" xfId="1" applyFont="1" applyBorder="1" applyAlignment="1">
      <alignment horizontal="center"/>
    </xf>
    <xf numFmtId="164" fontId="29" fillId="0" borderId="3" xfId="1" applyNumberFormat="1" applyFont="1" applyBorder="1" applyAlignment="1">
      <alignment horizontal="center"/>
    </xf>
    <xf numFmtId="0" fontId="29" fillId="4" borderId="3" xfId="0" applyFont="1" applyFill="1" applyBorder="1" applyAlignment="1">
      <alignment horizontal="center"/>
    </xf>
    <xf numFmtId="43" fontId="29" fillId="6" borderId="3" xfId="1" applyFont="1" applyFill="1" applyBorder="1" applyAlignment="1">
      <alignment horizontal="center"/>
    </xf>
    <xf numFmtId="0" fontId="29" fillId="6" borderId="3" xfId="0" applyFont="1" applyFill="1" applyBorder="1" applyAlignment="1">
      <alignment horizontal="center"/>
    </xf>
    <xf numFmtId="43" fontId="29" fillId="3" borderId="3" xfId="1" applyFont="1" applyFill="1" applyBorder="1" applyAlignment="1">
      <alignment horizontal="center"/>
    </xf>
    <xf numFmtId="0" fontId="29" fillId="3" borderId="3" xfId="0" applyFont="1" applyFill="1" applyBorder="1" applyAlignment="1">
      <alignment horizontal="center"/>
    </xf>
    <xf numFmtId="43" fontId="29" fillId="5" borderId="3" xfId="1" applyFont="1" applyFill="1" applyBorder="1" applyAlignment="1">
      <alignment horizontal="center"/>
    </xf>
    <xf numFmtId="0" fontId="29" fillId="5" borderId="3" xfId="0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0" fontId="29" fillId="7" borderId="3" xfId="0" applyFont="1" applyFill="1" applyBorder="1" applyAlignment="1">
      <alignment horizontal="center"/>
    </xf>
    <xf numFmtId="2" fontId="29" fillId="12" borderId="3" xfId="0" applyNumberFormat="1" applyFont="1" applyFill="1" applyBorder="1" applyAlignment="1">
      <alignment vertical="center"/>
    </xf>
    <xf numFmtId="43" fontId="29" fillId="15" borderId="3" xfId="1" applyFont="1" applyFill="1" applyBorder="1" applyAlignment="1">
      <alignment horizontal="center" vertical="center"/>
    </xf>
    <xf numFmtId="43" fontId="29" fillId="12" borderId="3" xfId="1" applyFont="1" applyFill="1" applyBorder="1" applyAlignment="1">
      <alignment horizontal="center" vertical="center"/>
    </xf>
    <xf numFmtId="0" fontId="29" fillId="12" borderId="3" xfId="0" applyFont="1" applyFill="1" applyBorder="1" applyAlignment="1">
      <alignment vertical="center"/>
    </xf>
    <xf numFmtId="0" fontId="31" fillId="48" borderId="6" xfId="0" applyFont="1" applyFill="1" applyBorder="1" applyAlignment="1">
      <alignment vertical="center"/>
    </xf>
    <xf numFmtId="0" fontId="31" fillId="48" borderId="6" xfId="0" applyFont="1" applyFill="1" applyBorder="1" applyAlignment="1">
      <alignment horizontal="center" vertical="center" wrapText="1"/>
    </xf>
    <xf numFmtId="0" fontId="31" fillId="13" borderId="6" xfId="0" applyFont="1" applyFill="1" applyBorder="1" applyAlignment="1">
      <alignment horizontal="center" vertical="center" wrapText="1"/>
    </xf>
    <xf numFmtId="49" fontId="31" fillId="48" borderId="7" xfId="0" applyNumberFormat="1" applyFont="1" applyFill="1" applyBorder="1"/>
    <xf numFmtId="49" fontId="31" fillId="48" borderId="7" xfId="0" applyNumberFormat="1" applyFont="1" applyFill="1" applyBorder="1" applyAlignment="1">
      <alignment horizontal="center" wrapText="1"/>
    </xf>
    <xf numFmtId="49" fontId="31" fillId="13" borderId="7" xfId="0" applyNumberFormat="1" applyFont="1" applyFill="1" applyBorder="1" applyAlignment="1">
      <alignment horizontal="center" wrapText="1"/>
    </xf>
    <xf numFmtId="49" fontId="4" fillId="0" borderId="0" xfId="0" applyNumberFormat="1" applyFont="1"/>
    <xf numFmtId="0" fontId="31" fillId="48" borderId="17" xfId="0" applyFont="1" applyFill="1" applyBorder="1"/>
    <xf numFmtId="0" fontId="31" fillId="48" borderId="17" xfId="0" applyFont="1" applyFill="1" applyBorder="1" applyAlignment="1">
      <alignment horizontal="center" wrapText="1"/>
    </xf>
    <xf numFmtId="0" fontId="31" fillId="13" borderId="17" xfId="0" applyFont="1" applyFill="1" applyBorder="1" applyAlignment="1">
      <alignment horizontal="center" wrapText="1"/>
    </xf>
    <xf numFmtId="0" fontId="31" fillId="13" borderId="17" xfId="0" applyFont="1" applyFill="1" applyBorder="1" applyAlignment="1">
      <alignment horizontal="center" vertical="center" wrapText="1"/>
    </xf>
    <xf numFmtId="0" fontId="31" fillId="13" borderId="7" xfId="0" applyFont="1" applyFill="1" applyBorder="1" applyAlignment="1">
      <alignment horizontal="center" vertical="center" wrapText="1"/>
    </xf>
    <xf numFmtId="0" fontId="30" fillId="48" borderId="17" xfId="0" applyFont="1" applyFill="1" applyBorder="1" applyAlignment="1">
      <alignment horizontal="center" wrapText="1"/>
    </xf>
    <xf numFmtId="49" fontId="32" fillId="48" borderId="7" xfId="0" applyNumberFormat="1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9" fillId="12" borderId="3" xfId="0" applyFont="1" applyFill="1" applyBorder="1" applyAlignment="1">
      <alignment horizontal="center" vertical="center"/>
    </xf>
    <xf numFmtId="0" fontId="5" fillId="11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5" xfId="0" applyFont="1" applyFill="1" applyBorder="1" applyAlignment="1">
      <alignment horizontal="center" vertical="top"/>
    </xf>
    <xf numFmtId="0" fontId="2" fillId="8" borderId="3" xfId="0" applyFont="1" applyFill="1" applyBorder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34" fillId="50" borderId="0" xfId="0" applyFont="1" applyFill="1" applyAlignment="1">
      <alignment horizontal="center" vertical="top"/>
    </xf>
    <xf numFmtId="0" fontId="35" fillId="0" borderId="0" xfId="0" applyFont="1"/>
    <xf numFmtId="0" fontId="36" fillId="51" borderId="0" xfId="0" applyFont="1" applyFill="1" applyAlignment="1">
      <alignment horizontal="center" vertical="top"/>
    </xf>
    <xf numFmtId="0" fontId="34" fillId="0" borderId="0" xfId="0" applyFont="1" applyAlignment="1">
      <alignment horizontal="center" vertical="top"/>
    </xf>
    <xf numFmtId="0" fontId="34" fillId="0" borderId="0" xfId="0" applyFont="1" applyAlignment="1">
      <alignment vertical="top"/>
    </xf>
    <xf numFmtId="0" fontId="36" fillId="0" borderId="0" xfId="0" applyFont="1" applyAlignment="1">
      <alignment horizontal="center" vertical="top"/>
    </xf>
    <xf numFmtId="9" fontId="34" fillId="50" borderId="0" xfId="0" applyNumberFormat="1" applyFont="1" applyFill="1" applyAlignment="1">
      <alignment horizontal="center" vertical="top"/>
    </xf>
    <xf numFmtId="9" fontId="36" fillId="51" borderId="0" xfId="0" applyNumberFormat="1" applyFont="1" applyFill="1" applyAlignment="1">
      <alignment horizontal="center" vertical="top"/>
    </xf>
    <xf numFmtId="9" fontId="34" fillId="52" borderId="0" xfId="0" applyNumberFormat="1" applyFont="1" applyFill="1" applyAlignment="1">
      <alignment horizontal="center" vertical="top"/>
    </xf>
    <xf numFmtId="0" fontId="36" fillId="53" borderId="0" xfId="0" applyFont="1" applyFill="1" applyAlignment="1">
      <alignment horizontal="center" vertical="top"/>
    </xf>
    <xf numFmtId="0" fontId="34" fillId="52" borderId="0" xfId="0" applyFont="1" applyFill="1" applyAlignment="1">
      <alignment horizontal="center" vertical="top"/>
    </xf>
    <xf numFmtId="9" fontId="34" fillId="52" borderId="0" xfId="0" applyNumberFormat="1" applyFont="1" applyFill="1" applyAlignment="1">
      <alignment horizontal="center" vertical="top"/>
    </xf>
    <xf numFmtId="0" fontId="33" fillId="0" borderId="1" xfId="0" applyFont="1" applyBorder="1" applyAlignment="1">
      <alignment horizontal="center" vertical="center" wrapText="1"/>
    </xf>
    <xf numFmtId="0" fontId="34" fillId="52" borderId="0" xfId="0" applyFont="1" applyFill="1" applyAlignment="1">
      <alignment horizontal="center" vertical="top" wrapText="1"/>
    </xf>
    <xf numFmtId="0" fontId="36" fillId="54" borderId="0" xfId="0" applyFont="1" applyFill="1" applyAlignment="1">
      <alignment horizontal="center" vertical="top" wrapText="1"/>
    </xf>
    <xf numFmtId="0" fontId="36" fillId="50" borderId="0" xfId="0" applyFont="1" applyFill="1" applyAlignment="1">
      <alignment vertical="top" wrapText="1"/>
    </xf>
    <xf numFmtId="0" fontId="34" fillId="50" borderId="0" xfId="0" applyFont="1" applyFill="1" applyAlignment="1">
      <alignment horizontal="center" vertical="top" wrapText="1"/>
    </xf>
    <xf numFmtId="0" fontId="36" fillId="51" borderId="0" xfId="0" applyFont="1" applyFill="1" applyAlignment="1">
      <alignment horizontal="center" vertical="top"/>
    </xf>
    <xf numFmtId="0" fontId="37" fillId="0" borderId="0" xfId="0" applyFont="1"/>
    <xf numFmtId="0" fontId="34" fillId="52" borderId="0" xfId="0" applyFont="1" applyFill="1" applyAlignment="1">
      <alignment vertical="top" wrapText="1"/>
    </xf>
    <xf numFmtId="0" fontId="34" fillId="55" borderId="0" xfId="0" applyFont="1" applyFill="1" applyAlignment="1">
      <alignment horizontal="center" vertical="top"/>
    </xf>
    <xf numFmtId="0" fontId="36" fillId="53" borderId="0" xfId="0" applyFont="1" applyFill="1" applyAlignment="1">
      <alignment horizontal="center" vertical="center"/>
    </xf>
    <xf numFmtId="0" fontId="34" fillId="55" borderId="0" xfId="0" applyFont="1" applyFill="1" applyAlignment="1">
      <alignment horizontal="center" vertical="center"/>
    </xf>
    <xf numFmtId="0" fontId="34" fillId="0" borderId="0" xfId="0" applyFont="1" applyAlignment="1">
      <alignment vertical="top" wrapText="1"/>
    </xf>
    <xf numFmtId="0" fontId="36" fillId="52" borderId="0" xfId="0" applyFont="1" applyFill="1" applyAlignment="1">
      <alignment vertical="top"/>
    </xf>
    <xf numFmtId="0" fontId="36" fillId="0" borderId="0" xfId="0" applyFont="1" applyAlignment="1">
      <alignment vertical="top"/>
    </xf>
    <xf numFmtId="0" fontId="36" fillId="50" borderId="0" xfId="0" applyFont="1" applyFill="1" applyAlignment="1">
      <alignment horizontal="center" vertical="top" wrapText="1"/>
    </xf>
    <xf numFmtId="0" fontId="36" fillId="52" borderId="0" xfId="0" applyFont="1" applyFill="1" applyAlignment="1">
      <alignment vertical="top" wrapText="1"/>
    </xf>
    <xf numFmtId="0" fontId="36" fillId="52" borderId="0" xfId="0" applyFont="1" applyFill="1" applyAlignment="1">
      <alignment horizontal="center" vertical="top" wrapText="1"/>
    </xf>
    <xf numFmtId="0" fontId="36" fillId="50" borderId="1" xfId="0" applyFont="1" applyFill="1" applyBorder="1" applyAlignment="1">
      <alignment horizontal="center" vertical="center"/>
    </xf>
    <xf numFmtId="2" fontId="38" fillId="56" borderId="1" xfId="0" applyNumberFormat="1" applyFont="1" applyFill="1" applyBorder="1" applyAlignment="1">
      <alignment horizontal="center" vertical="center"/>
    </xf>
    <xf numFmtId="0" fontId="36" fillId="51" borderId="1" xfId="0" applyFont="1" applyFill="1" applyBorder="1" applyAlignment="1">
      <alignment horizontal="center" vertical="center"/>
    </xf>
    <xf numFmtId="1" fontId="38" fillId="57" borderId="1" xfId="0" applyNumberFormat="1" applyFont="1" applyFill="1" applyBorder="1" applyAlignment="1">
      <alignment horizontal="center" vertical="center"/>
    </xf>
    <xf numFmtId="0" fontId="36" fillId="0" borderId="0" xfId="0" quotePrefix="1" applyFont="1" applyAlignment="1">
      <alignment horizontal="center" vertical="top"/>
    </xf>
    <xf numFmtId="0" fontId="39" fillId="52" borderId="0" xfId="0" applyFont="1" applyFill="1" applyAlignment="1">
      <alignment horizontal="center" vertical="center"/>
    </xf>
    <xf numFmtId="0" fontId="39" fillId="0" borderId="0" xfId="0" quotePrefix="1" applyFont="1" applyAlignment="1">
      <alignment horizontal="center" vertical="center"/>
    </xf>
    <xf numFmtId="2" fontId="39" fillId="57" borderId="0" xfId="0" applyNumberFormat="1" applyFont="1" applyFill="1" applyAlignment="1">
      <alignment horizontal="center" vertical="center"/>
    </xf>
    <xf numFmtId="0" fontId="40" fillId="0" borderId="0" xfId="0" quotePrefix="1" applyFont="1" applyAlignment="1">
      <alignment horizontal="center" vertical="center"/>
    </xf>
    <xf numFmtId="2" fontId="40" fillId="54" borderId="0" xfId="0" applyNumberFormat="1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36" fillId="58" borderId="18" xfId="0" applyFont="1" applyFill="1" applyBorder="1" applyAlignment="1">
      <alignment horizontal="center" vertical="top"/>
    </xf>
    <xf numFmtId="0" fontId="35" fillId="0" borderId="19" xfId="0" applyFont="1" applyBorder="1"/>
    <xf numFmtId="0" fontId="35" fillId="0" borderId="20" xfId="0" applyFont="1" applyBorder="1"/>
    <xf numFmtId="0" fontId="36" fillId="51" borderId="18" xfId="0" applyFont="1" applyFill="1" applyBorder="1" applyAlignment="1">
      <alignment horizontal="center" vertical="top"/>
    </xf>
    <xf numFmtId="0" fontId="36" fillId="0" borderId="1" xfId="0" applyFont="1" applyBorder="1" applyAlignment="1">
      <alignment horizontal="center" vertical="top"/>
    </xf>
    <xf numFmtId="0" fontId="36" fillId="0" borderId="18" xfId="0" applyFont="1" applyBorder="1" applyAlignment="1">
      <alignment horizontal="center" vertical="top"/>
    </xf>
    <xf numFmtId="0" fontId="36" fillId="53" borderId="1" xfId="0" applyFont="1" applyFill="1" applyBorder="1" applyAlignment="1">
      <alignment horizontal="center" vertical="top"/>
    </xf>
    <xf numFmtId="0" fontId="34" fillId="0" borderId="1" xfId="0" applyFont="1" applyBorder="1" applyAlignment="1">
      <alignment horizontal="left" vertical="top"/>
    </xf>
    <xf numFmtId="0" fontId="34" fillId="0" borderId="1" xfId="0" applyFont="1" applyBorder="1" applyAlignment="1">
      <alignment horizontal="center" vertical="top"/>
    </xf>
    <xf numFmtId="0" fontId="42" fillId="0" borderId="0" xfId="0" applyFont="1" applyAlignment="1">
      <alignment horizontal="center" vertical="top"/>
    </xf>
    <xf numFmtId="0" fontId="36" fillId="59" borderId="1" xfId="0" applyFont="1" applyFill="1" applyBorder="1" applyAlignment="1">
      <alignment horizontal="center" vertical="top"/>
    </xf>
    <xf numFmtId="0" fontId="34" fillId="59" borderId="1" xfId="0" applyFont="1" applyFill="1" applyBorder="1" applyAlignment="1">
      <alignment horizontal="center" vertical="top"/>
    </xf>
    <xf numFmtId="0" fontId="36" fillId="60" borderId="1" xfId="0" applyFont="1" applyFill="1" applyBorder="1" applyAlignment="1">
      <alignment horizontal="center" vertical="top"/>
    </xf>
    <xf numFmtId="0" fontId="34" fillId="60" borderId="1" xfId="0" applyFont="1" applyFill="1" applyBorder="1" applyAlignment="1">
      <alignment horizontal="center" vertical="top"/>
    </xf>
    <xf numFmtId="0" fontId="36" fillId="58" borderId="1" xfId="0" applyFont="1" applyFill="1" applyBorder="1" applyAlignment="1">
      <alignment horizontal="center" vertical="top"/>
    </xf>
    <xf numFmtId="0" fontId="34" fillId="58" borderId="1" xfId="0" applyFont="1" applyFill="1" applyBorder="1" applyAlignment="1">
      <alignment horizontal="center" vertical="top"/>
    </xf>
    <xf numFmtId="0" fontId="36" fillId="2" borderId="1" xfId="0" applyFont="1" applyFill="1" applyBorder="1" applyAlignment="1">
      <alignment horizontal="center" vertical="top"/>
    </xf>
    <xf numFmtId="0" fontId="34" fillId="2" borderId="1" xfId="0" applyFont="1" applyFill="1" applyBorder="1" applyAlignment="1">
      <alignment horizontal="center" vertical="top"/>
    </xf>
    <xf numFmtId="0" fontId="43" fillId="0" borderId="0" xfId="0" applyFont="1" applyAlignment="1">
      <alignment horizontal="center" vertical="top"/>
    </xf>
    <xf numFmtId="0" fontId="44" fillId="61" borderId="0" xfId="0" applyFont="1" applyFill="1" applyAlignment="1">
      <alignment horizontal="center" vertical="top"/>
    </xf>
    <xf numFmtId="0" fontId="44" fillId="8" borderId="0" xfId="0" applyFont="1" applyFill="1" applyAlignment="1">
      <alignment horizontal="center" vertical="top"/>
    </xf>
    <xf numFmtId="0" fontId="45" fillId="0" borderId="0" xfId="0" applyFont="1" applyAlignment="1">
      <alignment horizontal="center" vertical="top"/>
    </xf>
    <xf numFmtId="0" fontId="45" fillId="0" borderId="0" xfId="0" applyFont="1" applyAlignment="1">
      <alignment vertical="top"/>
    </xf>
    <xf numFmtId="0" fontId="44" fillId="0" borderId="0" xfId="0" applyFont="1" applyAlignment="1">
      <alignment horizontal="center" vertical="top"/>
    </xf>
    <xf numFmtId="9" fontId="44" fillId="61" borderId="0" xfId="0" applyNumberFormat="1" applyFont="1" applyFill="1" applyAlignment="1">
      <alignment horizontal="center" vertical="top"/>
    </xf>
    <xf numFmtId="9" fontId="44" fillId="8" borderId="0" xfId="0" applyNumberFormat="1" applyFont="1" applyFill="1" applyAlignment="1">
      <alignment horizontal="center" vertical="top"/>
    </xf>
    <xf numFmtId="9" fontId="44" fillId="62" borderId="0" xfId="85" applyFont="1" applyFill="1" applyBorder="1" applyAlignment="1">
      <alignment horizontal="center" vertical="top"/>
    </xf>
    <xf numFmtId="0" fontId="44" fillId="63" borderId="0" xfId="0" applyFont="1" applyFill="1" applyAlignment="1">
      <alignment horizontal="center" vertical="top"/>
    </xf>
    <xf numFmtId="0" fontId="44" fillId="62" borderId="0" xfId="0" applyFont="1" applyFill="1" applyAlignment="1">
      <alignment horizontal="center" vertical="top"/>
    </xf>
    <xf numFmtId="9" fontId="44" fillId="62" borderId="0" xfId="85" applyFont="1" applyFill="1" applyBorder="1" applyAlignment="1">
      <alignment horizontal="center" vertical="top"/>
    </xf>
    <xf numFmtId="0" fontId="43" fillId="0" borderId="3" xfId="0" applyFont="1" applyBorder="1" applyAlignment="1">
      <alignment horizontal="center" vertical="center" wrapText="1"/>
    </xf>
    <xf numFmtId="0" fontId="44" fillId="62" borderId="0" xfId="0" applyFont="1" applyFill="1" applyAlignment="1">
      <alignment horizontal="center" vertical="top" wrapText="1"/>
    </xf>
    <xf numFmtId="0" fontId="44" fillId="12" borderId="0" xfId="0" applyFont="1" applyFill="1" applyAlignment="1">
      <alignment horizontal="center" vertical="top" wrapText="1"/>
    </xf>
    <xf numFmtId="0" fontId="44" fillId="61" borderId="0" xfId="0" applyFont="1" applyFill="1" applyAlignment="1">
      <alignment vertical="top" wrapText="1"/>
    </xf>
    <xf numFmtId="0" fontId="44" fillId="61" borderId="0" xfId="0" applyFont="1" applyFill="1" applyAlignment="1">
      <alignment horizontal="center" vertical="top" wrapText="1"/>
    </xf>
    <xf numFmtId="0" fontId="44" fillId="8" borderId="0" xfId="0" applyFont="1" applyFill="1" applyAlignment="1">
      <alignment horizontal="center" vertical="top"/>
    </xf>
    <xf numFmtId="0" fontId="45" fillId="10" borderId="0" xfId="0" applyFont="1" applyFill="1" applyAlignment="1">
      <alignment horizontal="center" vertical="top"/>
    </xf>
    <xf numFmtId="0" fontId="45" fillId="62" borderId="0" xfId="0" applyFont="1" applyFill="1" applyAlignment="1">
      <alignment vertical="top" wrapText="1"/>
    </xf>
    <xf numFmtId="0" fontId="45" fillId="14" borderId="0" xfId="0" applyFont="1" applyFill="1" applyAlignment="1">
      <alignment horizontal="center" vertical="top"/>
    </xf>
    <xf numFmtId="0" fontId="44" fillId="63" borderId="0" xfId="0" applyFont="1" applyFill="1" applyAlignment="1">
      <alignment horizontal="center" vertical="center"/>
    </xf>
    <xf numFmtId="0" fontId="45" fillId="14" borderId="0" xfId="0" applyFont="1" applyFill="1" applyAlignment="1">
      <alignment horizontal="center" vertical="center"/>
    </xf>
    <xf numFmtId="0" fontId="45" fillId="0" borderId="0" xfId="0" applyFont="1" applyAlignment="1">
      <alignment vertical="top" wrapText="1"/>
    </xf>
    <xf numFmtId="0" fontId="44" fillId="62" borderId="0" xfId="0" applyFont="1" applyFill="1" applyAlignment="1">
      <alignment vertical="top"/>
    </xf>
    <xf numFmtId="0" fontId="44" fillId="0" borderId="0" xfId="0" applyFont="1" applyAlignment="1">
      <alignment vertical="top"/>
    </xf>
    <xf numFmtId="0" fontId="44" fillId="62" borderId="0" xfId="0" applyFont="1" applyFill="1" applyAlignment="1">
      <alignment vertical="top" wrapText="1"/>
    </xf>
    <xf numFmtId="0" fontId="44" fillId="61" borderId="3" xfId="0" applyFont="1" applyFill="1" applyBorder="1" applyAlignment="1">
      <alignment horizontal="center" vertical="center"/>
    </xf>
    <xf numFmtId="2" fontId="46" fillId="64" borderId="3" xfId="1" applyNumberFormat="1" applyFont="1" applyFill="1" applyBorder="1" applyAlignment="1">
      <alignment horizontal="center" vertical="center"/>
    </xf>
    <xf numFmtId="0" fontId="44" fillId="8" borderId="3" xfId="0" applyFont="1" applyFill="1" applyBorder="1" applyAlignment="1">
      <alignment horizontal="center" vertical="center"/>
    </xf>
    <xf numFmtId="1" fontId="46" fillId="65" borderId="3" xfId="1" applyNumberFormat="1" applyFont="1" applyFill="1" applyBorder="1" applyAlignment="1">
      <alignment horizontal="center" vertical="center"/>
    </xf>
    <xf numFmtId="0" fontId="44" fillId="0" borderId="0" xfId="0" quotePrefix="1" applyFont="1" applyAlignment="1">
      <alignment horizontal="center" vertical="top"/>
    </xf>
    <xf numFmtId="0" fontId="47" fillId="62" borderId="0" xfId="0" applyFont="1" applyFill="1" applyAlignment="1">
      <alignment horizontal="center" vertical="center"/>
    </xf>
    <xf numFmtId="0" fontId="47" fillId="0" borderId="0" xfId="0" quotePrefix="1" applyFont="1" applyAlignment="1">
      <alignment horizontal="center" vertical="center"/>
    </xf>
    <xf numFmtId="2" fontId="47" fillId="65" borderId="0" xfId="0" applyNumberFormat="1" applyFont="1" applyFill="1" applyAlignment="1">
      <alignment horizontal="center" vertical="center"/>
    </xf>
    <xf numFmtId="0" fontId="48" fillId="0" borderId="0" xfId="0" quotePrefix="1" applyFont="1" applyAlignment="1">
      <alignment horizontal="center" vertical="center"/>
    </xf>
    <xf numFmtId="2" fontId="48" fillId="12" borderId="0" xfId="0" applyNumberFormat="1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4" fillId="3" borderId="2" xfId="0" applyFont="1" applyFill="1" applyBorder="1" applyAlignment="1">
      <alignment horizontal="center" vertical="top"/>
    </xf>
    <xf numFmtId="0" fontId="44" fillId="3" borderId="4" xfId="0" applyFont="1" applyFill="1" applyBorder="1" applyAlignment="1">
      <alignment horizontal="center" vertical="top"/>
    </xf>
    <xf numFmtId="0" fontId="44" fillId="3" borderId="5" xfId="0" applyFont="1" applyFill="1" applyBorder="1" applyAlignment="1">
      <alignment horizontal="center" vertical="top"/>
    </xf>
    <xf numFmtId="0" fontId="44" fillId="8" borderId="3" xfId="0" applyFont="1" applyFill="1" applyBorder="1" applyAlignment="1">
      <alignment horizontal="center" vertical="top"/>
    </xf>
    <xf numFmtId="0" fontId="44" fillId="0" borderId="3" xfId="0" applyFont="1" applyBorder="1" applyAlignment="1">
      <alignment horizontal="center" vertical="top"/>
    </xf>
    <xf numFmtId="0" fontId="44" fillId="0" borderId="2" xfId="0" applyFont="1" applyBorder="1" applyAlignment="1">
      <alignment horizontal="center" vertical="top"/>
    </xf>
    <xf numFmtId="0" fontId="44" fillId="0" borderId="5" xfId="0" applyFont="1" applyBorder="1" applyAlignment="1">
      <alignment horizontal="center" vertical="top"/>
    </xf>
    <xf numFmtId="0" fontId="44" fillId="63" borderId="3" xfId="0" applyFont="1" applyFill="1" applyBorder="1" applyAlignment="1">
      <alignment horizontal="center" vertical="top"/>
    </xf>
    <xf numFmtId="0" fontId="45" fillId="0" borderId="3" xfId="0" applyFont="1" applyBorder="1" applyAlignment="1">
      <alignment horizontal="left" vertical="top"/>
    </xf>
    <xf numFmtId="0" fontId="45" fillId="0" borderId="3" xfId="0" applyFont="1" applyBorder="1" applyAlignment="1">
      <alignment horizontal="center" vertical="top"/>
    </xf>
    <xf numFmtId="0" fontId="44" fillId="4" borderId="3" xfId="0" applyFont="1" applyFill="1" applyBorder="1" applyAlignment="1">
      <alignment horizontal="center" vertical="top"/>
    </xf>
    <xf numFmtId="0" fontId="45" fillId="4" borderId="3" xfId="0" applyFont="1" applyFill="1" applyBorder="1" applyAlignment="1">
      <alignment horizontal="center" vertical="top"/>
    </xf>
    <xf numFmtId="0" fontId="50" fillId="0" borderId="0" xfId="0" applyFont="1" applyAlignment="1">
      <alignment horizontal="center" vertical="top"/>
    </xf>
    <xf numFmtId="0" fontId="44" fillId="5" borderId="3" xfId="0" applyFont="1" applyFill="1" applyBorder="1" applyAlignment="1">
      <alignment horizontal="center" vertical="top"/>
    </xf>
    <xf numFmtId="0" fontId="45" fillId="5" borderId="3" xfId="0" applyFont="1" applyFill="1" applyBorder="1" applyAlignment="1">
      <alignment horizontal="center" vertical="top"/>
    </xf>
    <xf numFmtId="0" fontId="44" fillId="6" borderId="3" xfId="0" applyFont="1" applyFill="1" applyBorder="1" applyAlignment="1">
      <alignment horizontal="center" vertical="top"/>
    </xf>
    <xf numFmtId="0" fontId="45" fillId="6" borderId="3" xfId="0" applyFont="1" applyFill="1" applyBorder="1" applyAlignment="1">
      <alignment horizontal="center" vertical="top"/>
    </xf>
    <xf numFmtId="0" fontId="44" fillId="3" borderId="3" xfId="0" applyFont="1" applyFill="1" applyBorder="1" applyAlignment="1">
      <alignment horizontal="center" vertical="top"/>
    </xf>
    <xf numFmtId="0" fontId="45" fillId="3" borderId="3" xfId="0" applyFont="1" applyFill="1" applyBorder="1" applyAlignment="1">
      <alignment horizontal="center" vertical="top"/>
    </xf>
    <xf numFmtId="0" fontId="44" fillId="7" borderId="3" xfId="0" applyFont="1" applyFill="1" applyBorder="1" applyAlignment="1">
      <alignment horizontal="center" vertical="top"/>
    </xf>
    <xf numFmtId="0" fontId="45" fillId="7" borderId="3" xfId="0" applyFont="1" applyFill="1" applyBorder="1" applyAlignment="1">
      <alignment horizontal="center" vertical="top"/>
    </xf>
    <xf numFmtId="0" fontId="44" fillId="66" borderId="0" xfId="0" applyFont="1" applyFill="1" applyAlignment="1">
      <alignment horizontal="center" vertical="top"/>
    </xf>
    <xf numFmtId="9" fontId="44" fillId="66" borderId="0" xfId="0" applyNumberFormat="1" applyFont="1" applyFill="1" applyAlignment="1">
      <alignment horizontal="center" vertical="top"/>
    </xf>
    <xf numFmtId="9" fontId="44" fillId="47" borderId="0" xfId="85" applyFont="1" applyFill="1" applyBorder="1" applyAlignment="1">
      <alignment horizontal="center" vertical="top"/>
    </xf>
    <xf numFmtId="0" fontId="44" fillId="9" borderId="0" xfId="0" applyFont="1" applyFill="1" applyAlignment="1">
      <alignment horizontal="center" vertical="top"/>
    </xf>
    <xf numFmtId="0" fontId="44" fillId="47" borderId="0" xfId="0" applyFont="1" applyFill="1" applyAlignment="1">
      <alignment horizontal="center" vertical="top"/>
    </xf>
    <xf numFmtId="9" fontId="44" fillId="47" borderId="0" xfId="85" applyFont="1" applyFill="1" applyBorder="1" applyAlignment="1">
      <alignment horizontal="center" vertical="top"/>
    </xf>
    <xf numFmtId="0" fontId="44" fillId="47" borderId="0" xfId="0" applyFont="1" applyFill="1" applyAlignment="1">
      <alignment horizontal="center" vertical="top" wrapText="1"/>
    </xf>
    <xf numFmtId="0" fontId="44" fillId="66" borderId="0" xfId="0" applyFont="1" applyFill="1" applyAlignment="1">
      <alignment vertical="top" wrapText="1"/>
    </xf>
    <xf numFmtId="0" fontId="44" fillId="66" borderId="0" xfId="0" applyFont="1" applyFill="1" applyAlignment="1">
      <alignment horizontal="center" vertical="top" wrapText="1"/>
    </xf>
    <xf numFmtId="0" fontId="45" fillId="47" borderId="0" xfId="0" applyFont="1" applyFill="1" applyAlignment="1">
      <alignment vertical="top" wrapText="1"/>
    </xf>
    <xf numFmtId="0" fontId="45" fillId="14" borderId="0" xfId="0" applyFont="1" applyFill="1" applyAlignment="1">
      <alignment horizontal="center" vertical="top"/>
    </xf>
    <xf numFmtId="0" fontId="44" fillId="9" borderId="0" xfId="0" applyFont="1" applyFill="1" applyAlignment="1">
      <alignment horizontal="center" vertical="center"/>
    </xf>
    <xf numFmtId="0" fontId="45" fillId="14" borderId="0" xfId="0" applyFont="1" applyFill="1" applyAlignment="1">
      <alignment horizontal="center" vertical="center"/>
    </xf>
    <xf numFmtId="0" fontId="44" fillId="47" borderId="0" xfId="0" applyFont="1" applyFill="1" applyAlignment="1">
      <alignment vertical="top"/>
    </xf>
    <xf numFmtId="0" fontId="44" fillId="47" borderId="0" xfId="0" applyFont="1" applyFill="1" applyAlignment="1">
      <alignment vertical="top" wrapText="1"/>
    </xf>
    <xf numFmtId="0" fontId="44" fillId="66" borderId="3" xfId="0" applyFont="1" applyFill="1" applyBorder="1" applyAlignment="1">
      <alignment horizontal="center" vertical="center"/>
    </xf>
    <xf numFmtId="2" fontId="46" fillId="64" borderId="3" xfId="58" applyNumberFormat="1" applyFont="1" applyFill="1" applyBorder="1" applyAlignment="1">
      <alignment horizontal="center" vertical="center"/>
    </xf>
    <xf numFmtId="1" fontId="46" fillId="11" borderId="3" xfId="58" applyNumberFormat="1" applyFont="1" applyFill="1" applyBorder="1" applyAlignment="1">
      <alignment horizontal="center" vertical="center"/>
    </xf>
    <xf numFmtId="0" fontId="47" fillId="47" borderId="0" xfId="0" applyFont="1" applyFill="1" applyAlignment="1">
      <alignment horizontal="center" vertical="center"/>
    </xf>
    <xf numFmtId="2" fontId="47" fillId="11" borderId="0" xfId="0" applyNumberFormat="1" applyFont="1" applyFill="1" applyAlignment="1">
      <alignment horizontal="center" vertical="center"/>
    </xf>
    <xf numFmtId="0" fontId="44" fillId="9" borderId="3" xfId="0" applyFont="1" applyFill="1" applyBorder="1" applyAlignment="1">
      <alignment horizontal="center" vertical="top"/>
    </xf>
    <xf numFmtId="0" fontId="44" fillId="9" borderId="0" xfId="0" applyFont="1" applyFill="1" applyAlignment="1">
      <alignment horizontal="center" vertical="center"/>
    </xf>
    <xf numFmtId="0" fontId="44" fillId="6" borderId="0" xfId="0" applyFont="1" applyFill="1" applyAlignment="1">
      <alignment horizontal="center" vertical="top" wrapText="1"/>
    </xf>
    <xf numFmtId="0" fontId="44" fillId="9" borderId="0" xfId="0" applyFont="1" applyFill="1" applyAlignment="1">
      <alignment vertical="center"/>
    </xf>
    <xf numFmtId="0" fontId="44" fillId="66" borderId="0" xfId="0" applyFont="1" applyFill="1" applyAlignment="1">
      <alignment horizontal="center" vertical="top"/>
    </xf>
    <xf numFmtId="9" fontId="44" fillId="66" borderId="0" xfId="0" applyNumberFormat="1" applyFont="1" applyFill="1" applyAlignment="1">
      <alignment horizontal="center" vertical="top"/>
    </xf>
    <xf numFmtId="9" fontId="44" fillId="8" borderId="0" xfId="0" applyNumberFormat="1" applyFont="1" applyFill="1" applyAlignment="1">
      <alignment horizontal="center" vertical="top"/>
    </xf>
    <xf numFmtId="2" fontId="51" fillId="64" borderId="3" xfId="58" applyNumberFormat="1" applyFont="1" applyFill="1" applyBorder="1" applyAlignment="1">
      <alignment horizontal="center" vertical="center"/>
    </xf>
    <xf numFmtId="1" fontId="51" fillId="11" borderId="3" xfId="58" applyNumberFormat="1" applyFont="1" applyFill="1" applyBorder="1" applyAlignment="1">
      <alignment horizontal="center" vertical="center"/>
    </xf>
    <xf numFmtId="0" fontId="44" fillId="47" borderId="0" xfId="0" applyFont="1" applyFill="1" applyAlignment="1">
      <alignment horizontal="center" vertical="center"/>
    </xf>
    <xf numFmtId="0" fontId="44" fillId="0" borderId="0" xfId="0" quotePrefix="1" applyFont="1" applyAlignment="1">
      <alignment horizontal="center" vertical="center"/>
    </xf>
    <xf numFmtId="2" fontId="44" fillId="11" borderId="0" xfId="0" applyNumberFormat="1" applyFont="1" applyFill="1" applyAlignment="1">
      <alignment horizontal="center" vertical="center"/>
    </xf>
    <xf numFmtId="0" fontId="45" fillId="0" borderId="0" xfId="0" quotePrefix="1" applyFont="1" applyAlignment="1">
      <alignment horizontal="center" vertical="center"/>
    </xf>
    <xf numFmtId="2" fontId="45" fillId="12" borderId="0" xfId="0" applyNumberFormat="1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4" fillId="3" borderId="2" xfId="0" applyFont="1" applyFill="1" applyBorder="1" applyAlignment="1">
      <alignment horizontal="center" vertical="top"/>
    </xf>
    <xf numFmtId="0" fontId="44" fillId="3" borderId="4" xfId="0" applyFont="1" applyFill="1" applyBorder="1" applyAlignment="1">
      <alignment horizontal="center" vertical="top"/>
    </xf>
    <xf numFmtId="0" fontId="44" fillId="3" borderId="5" xfId="0" applyFont="1" applyFill="1" applyBorder="1" applyAlignment="1">
      <alignment horizontal="center" vertical="top"/>
    </xf>
    <xf numFmtId="0" fontId="44" fillId="0" borderId="2" xfId="0" applyFont="1" applyBorder="1" applyAlignment="1">
      <alignment horizontal="center" vertical="top"/>
    </xf>
    <xf numFmtId="0" fontId="44" fillId="0" borderId="5" xfId="0" applyFont="1" applyBorder="1" applyAlignment="1">
      <alignment horizontal="center" vertical="top"/>
    </xf>
    <xf numFmtId="0" fontId="44" fillId="6" borderId="0" xfId="0" applyFont="1" applyFill="1" applyAlignment="1">
      <alignment horizontal="center" vertical="top"/>
    </xf>
    <xf numFmtId="0" fontId="43" fillId="6" borderId="0" xfId="0" applyFont="1" applyFill="1" applyAlignment="1">
      <alignment horizontal="center" vertical="top"/>
    </xf>
    <xf numFmtId="0" fontId="45" fillId="14" borderId="0" xfId="0" applyFont="1" applyFill="1" applyAlignment="1">
      <alignment horizontal="center" vertical="top"/>
    </xf>
    <xf numFmtId="0" fontId="45" fillId="14" borderId="0" xfId="0" applyFont="1" applyFill="1" applyAlignment="1">
      <alignment horizontal="center" vertical="center"/>
    </xf>
    <xf numFmtId="0" fontId="43" fillId="3" borderId="0" xfId="0" applyFont="1" applyFill="1" applyAlignment="1">
      <alignment horizontal="center" vertical="top"/>
    </xf>
    <xf numFmtId="0" fontId="52" fillId="8" borderId="0" xfId="0" applyFont="1" applyFill="1" applyAlignment="1">
      <alignment horizontal="center" vertical="top"/>
    </xf>
    <xf numFmtId="0" fontId="53" fillId="47" borderId="0" xfId="0" applyFont="1" applyFill="1" applyAlignment="1">
      <alignment horizontal="center" vertical="top" wrapText="1"/>
    </xf>
    <xf numFmtId="0" fontId="45" fillId="14" borderId="0" xfId="0" applyFont="1" applyFill="1" applyAlignment="1">
      <alignment horizontal="center" vertical="center"/>
    </xf>
    <xf numFmtId="0" fontId="45" fillId="14" borderId="0" xfId="0" applyFont="1" applyFill="1" applyAlignment="1">
      <alignment horizontal="center" vertical="top"/>
    </xf>
    <xf numFmtId="0" fontId="54" fillId="10" borderId="0" xfId="0" applyFont="1" applyFill="1" applyAlignment="1">
      <alignment horizontal="center" vertical="top"/>
    </xf>
    <xf numFmtId="0" fontId="54" fillId="14" borderId="0" xfId="0" applyFont="1" applyFill="1" applyAlignment="1">
      <alignment horizontal="center" vertical="top"/>
    </xf>
    <xf numFmtId="0" fontId="52" fillId="9" borderId="0" xfId="0" applyFont="1" applyFill="1" applyAlignment="1">
      <alignment horizontal="center" vertical="top"/>
    </xf>
  </cellXfs>
  <cellStyles count="86">
    <cellStyle name="20% - ส่วนที่ถูกเน้น1 2" xfId="24" xr:uid="{208AC3A5-4473-42F2-A2FA-3968ABC61C37}"/>
    <cellStyle name="20% - ส่วนที่ถูกเน้น2 2" xfId="28" xr:uid="{0E7DB39B-DCF7-468D-B83B-EF5584B9CB89}"/>
    <cellStyle name="20% - ส่วนที่ถูกเน้น3 2" xfId="32" xr:uid="{DA8D87B2-1BD0-451B-A91B-423B3D8F5741}"/>
    <cellStyle name="20% - ส่วนที่ถูกเน้น4 2" xfId="36" xr:uid="{76E10082-357A-493A-A18F-5D48BA690594}"/>
    <cellStyle name="20% - ส่วนที่ถูกเน้น5 2" xfId="40" xr:uid="{A26B7269-EB4D-400E-9E76-47CC0D718BA3}"/>
    <cellStyle name="20% - ส่วนที่ถูกเน้น6 2" xfId="44" xr:uid="{15C68FCB-5950-4353-8CAA-F50E82E1803C}"/>
    <cellStyle name="40% - ส่วนที่ถูกเน้น1 2" xfId="25" xr:uid="{6962031A-8BE4-4FDC-8AEA-AA120FBC9FE1}"/>
    <cellStyle name="40% - ส่วนที่ถูกเน้น2 2" xfId="29" xr:uid="{36A7DAF8-72E3-4FBC-A734-3F8FE4352184}"/>
    <cellStyle name="40% - ส่วนที่ถูกเน้น3 2" xfId="33" xr:uid="{DBBD53E1-DB73-479C-93E5-36854F55F668}"/>
    <cellStyle name="40% - ส่วนที่ถูกเน้น4 2" xfId="37" xr:uid="{AA21B806-3331-46CF-BB5E-4592264C035B}"/>
    <cellStyle name="40% - ส่วนที่ถูกเน้น5 2" xfId="41" xr:uid="{B0BA8A7F-BEF4-48F5-AFEA-9EDBF6438DF3}"/>
    <cellStyle name="40% - ส่วนที่ถูกเน้น6 2" xfId="45" xr:uid="{2125D1EA-C9AC-45E0-A616-29389D70DCBE}"/>
    <cellStyle name="60% - ส่วนที่ถูกเน้น1 2" xfId="26" xr:uid="{89B90F4A-0FCB-4AAA-AEBD-F38B784F2DE2}"/>
    <cellStyle name="60% - ส่วนที่ถูกเน้น2 2" xfId="30" xr:uid="{3AFFB8D0-5F1F-44FE-9598-AF1FD78FFDC3}"/>
    <cellStyle name="60% - ส่วนที่ถูกเน้น3 2" xfId="34" xr:uid="{15F4B522-E33B-4364-B00C-AC07EB84CAF4}"/>
    <cellStyle name="60% - ส่วนที่ถูกเน้น4 2" xfId="38" xr:uid="{7BB363D0-4E26-4ED6-853A-5681F0458093}"/>
    <cellStyle name="60% - ส่วนที่ถูกเน้น5 2" xfId="42" xr:uid="{CB1D0300-76D9-495E-A77F-AE80717B4223}"/>
    <cellStyle name="60% - ส่วนที่ถูกเน้น6 2" xfId="46" xr:uid="{9E3542CA-F0F5-442E-9173-938A24549592}"/>
    <cellStyle name="Comma 2" xfId="47" xr:uid="{7659BB4B-95F6-4E1B-8FD3-F73CE98991F1}"/>
    <cellStyle name="Comma 2 2" xfId="54" xr:uid="{F03D0F53-61B1-48C8-BBF5-CD2B683AF202}"/>
    <cellStyle name="Comma 2 2 2" xfId="74" xr:uid="{F1115B2B-907A-48E9-BE0D-BE57148649E2}"/>
    <cellStyle name="Comma 2 3" xfId="69" xr:uid="{B26D6080-858E-4C11-9A28-827C82488531}"/>
    <cellStyle name="Normal 2" xfId="48" xr:uid="{6C7054EF-A1E4-4FF7-A596-C94ADCDC65A5}"/>
    <cellStyle name="Normal 2 2" xfId="5" xr:uid="{B5A4744E-4DD1-4689-9FEB-99EB93453D1C}"/>
    <cellStyle name="Normal 4" xfId="49" xr:uid="{2B562140-A9DA-40E2-AF5B-0ADA3FBEDFD3}"/>
    <cellStyle name="Normal_Sheet2" xfId="59" xr:uid="{C739C990-13A4-43E7-8E4F-551C6FF44943}"/>
    <cellStyle name="เครื่องหมายจุลภาค 2" xfId="50" xr:uid="{42866690-7C66-49D6-B143-A11BCE4D80F2}"/>
    <cellStyle name="เครื่องหมายจุลภาค 2 2" xfId="55" xr:uid="{FF43B3D9-6C6E-42CE-90FB-126A8AC6E44A}"/>
    <cellStyle name="เครื่องหมายจุลภาค 2 2 2" xfId="64" xr:uid="{466EA918-046B-4B9E-A0EA-862493733089}"/>
    <cellStyle name="เครื่องหมายจุลภาค 2 2 2 2" xfId="82" xr:uid="{0BC4775C-59C0-474A-83E1-D32ABAAAA695}"/>
    <cellStyle name="เครื่องหมายจุลภาค 2 2 3" xfId="75" xr:uid="{9946ADB0-7F8C-4CC6-88A4-E83DA06317FD}"/>
    <cellStyle name="เครื่องหมายจุลภาค 2 3" xfId="63" xr:uid="{3B8B6778-A4BD-4DE7-921B-0465A09EB4A1}"/>
    <cellStyle name="เครื่องหมายจุลภาค 2 3 2" xfId="81" xr:uid="{E521668B-AB37-48F0-9765-7AB01308E818}"/>
    <cellStyle name="เครื่องหมายจุลภาค 2 4" xfId="70" xr:uid="{A2DF85B6-3BA1-44BC-93E7-9BEAB8FA73E2}"/>
    <cellStyle name="เครื่องหมายจุลภาค 3" xfId="51" xr:uid="{19E72C79-F2C9-46FB-9C10-6E318B6DCC58}"/>
    <cellStyle name="เครื่องหมายจุลภาค 3 2" xfId="56" xr:uid="{E88A6506-EEA4-4647-BB17-C46ACC1F3D36}"/>
    <cellStyle name="เครื่องหมายจุลภาค 3 2 2" xfId="66" xr:uid="{72D4074D-67A4-40EE-AAB6-2BBE5B98FB97}"/>
    <cellStyle name="เครื่องหมายจุลภาค 3 2 2 2" xfId="84" xr:uid="{CB601446-4DA6-424E-B3D4-DA4CE92C99E4}"/>
    <cellStyle name="เครื่องหมายจุลภาค 3 2 3" xfId="76" xr:uid="{2DFD5865-4929-40AF-89BE-5526DB3EDF7E}"/>
    <cellStyle name="เครื่องหมายจุลภาค 3 3" xfId="65" xr:uid="{9DF20118-2F67-444C-BBC1-7F0986238180}"/>
    <cellStyle name="เครื่องหมายจุลภาค 3 3 2" xfId="83" xr:uid="{98250406-DF84-418C-B17D-7A332E4F462B}"/>
    <cellStyle name="เครื่องหมายจุลภาค 3 4" xfId="62" xr:uid="{A19E4F6E-B841-4AF5-A2DD-FE60CEA672C5}"/>
    <cellStyle name="เครื่องหมายจุลภาค 3 4 2" xfId="80" xr:uid="{C96D0A82-B02A-4B41-82C8-D1E7A457E0D2}"/>
    <cellStyle name="เครื่องหมายจุลภาค 3 5" xfId="71" xr:uid="{8A8CCF96-4318-4650-8A36-E1A123B9523F}"/>
    <cellStyle name="เครื่องหมายจุลภาค 4" xfId="52" xr:uid="{8F131639-DD28-431D-AA88-5C7AE9390BA3}"/>
    <cellStyle name="เครื่องหมายจุลภาค 4 2" xfId="57" xr:uid="{20CD9DF2-08A6-40C2-942F-315B6AE085B0}"/>
    <cellStyle name="เครื่องหมายจุลภาค 4 2 2" xfId="77" xr:uid="{F9F4AC3D-D336-46D7-8CF4-838290CE974C}"/>
    <cellStyle name="เครื่องหมายจุลภาค 4 3" xfId="72" xr:uid="{3EB16DD5-3573-4A5B-84F9-D5AFCCF7F81B}"/>
    <cellStyle name="เซลล์ตรวจสอบ 2" xfId="18" xr:uid="{7EE75E3A-F5E5-4EAA-BA5F-3423CD9B4AA6}"/>
    <cellStyle name="เซลล์ที่มีลิงก์ 2" xfId="17" xr:uid="{3BECDC4C-3DB8-456B-8DE4-AF695F3510F5}"/>
    <cellStyle name="เปอร์เซ็นต์" xfId="85" builtinId="5"/>
    <cellStyle name="แย่ 2" xfId="12" xr:uid="{501965D1-02D3-4AAF-BFD9-959C0EEE1397}"/>
    <cellStyle name="แสดงผล 2" xfId="15" xr:uid="{B65DEC2C-F8ED-493B-967B-D96C3AEB52E4}"/>
    <cellStyle name="การคำนวณ 2" xfId="16" xr:uid="{13DC0D6D-403A-4267-8EBF-91695F0A6386}"/>
    <cellStyle name="ข้อความเตือน 2" xfId="19" xr:uid="{0FB50763-A1C5-41EE-9195-407FA5058E27}"/>
    <cellStyle name="ข้อความอธิบาย 2" xfId="21" xr:uid="{06780BB8-8580-43C8-BE59-07E045398D9E}"/>
    <cellStyle name="จุลภาค" xfId="1" builtinId="3"/>
    <cellStyle name="จุลภาค 2" xfId="58" xr:uid="{ABA56488-1AB6-413A-99D9-E2E93F5BC9A1}"/>
    <cellStyle name="จุลภาค 2 2" xfId="78" xr:uid="{E4AAF447-ABC3-4D9F-A6BC-C759C0432DE1}"/>
    <cellStyle name="จุลภาค 3" xfId="61" xr:uid="{69A32190-0AC5-4C30-95E0-FCE204C35DE5}"/>
    <cellStyle name="จุลภาค 3 2" xfId="79" xr:uid="{A65FE554-45C2-46D7-B90E-0A9287A3C72E}"/>
    <cellStyle name="จุลภาค 4" xfId="73" xr:uid="{FB75BA0E-D79F-4619-9CE8-0487875A617D}"/>
    <cellStyle name="จุลภาค 5" xfId="53" xr:uid="{79510467-BFB5-4E01-9D61-A35FB4A34B32}"/>
    <cellStyle name="จุลภาค 6" xfId="3" xr:uid="{2DA7BDDB-57C4-4282-AA6C-109040C1E927}"/>
    <cellStyle name="ชื่อเรื่อง 2" xfId="6" xr:uid="{5B7DF71C-B366-43B6-AA55-2964324669D6}"/>
    <cellStyle name="ดี 2" xfId="11" xr:uid="{FE2AB43C-E045-4B8F-85DB-E72910CE73A7}"/>
    <cellStyle name="ปกติ" xfId="0" builtinId="0"/>
    <cellStyle name="ปกติ 2" xfId="4" xr:uid="{9261A2E6-59AD-41C8-9735-69ACEDB6D150}"/>
    <cellStyle name="ปกติ 2 2" xfId="67" xr:uid="{A95BC1FD-5F11-4413-A779-1EC9C0A63D5A}"/>
    <cellStyle name="ปกติ 2 2 2" xfId="68" xr:uid="{263C748F-9334-43E6-A4C4-2B34602B54ED}"/>
    <cellStyle name="ปกติ 3" xfId="2" xr:uid="{9CD67F4F-8122-4737-A9EB-AE177A827DEC}"/>
    <cellStyle name="ปกติ 5" xfId="60" xr:uid="{1CFC6B0F-FB70-4A66-929A-8FE76E4B4C6B}"/>
    <cellStyle name="ป้อนค่า 2" xfId="14" xr:uid="{EB10C782-6617-4D98-9C7A-D12B31D8B1AC}"/>
    <cellStyle name="ปานกลาง 2" xfId="13" xr:uid="{FBC48C27-D4AA-4F61-9B96-03822B621D44}"/>
    <cellStyle name="ผลรวม 2" xfId="22" xr:uid="{5796010A-5D71-483C-B394-C252722E3130}"/>
    <cellStyle name="ส่วนที่ถูกเน้น1 2" xfId="23" xr:uid="{A15F6B4A-80CA-4BCE-BE14-274EA10D22A9}"/>
    <cellStyle name="ส่วนที่ถูกเน้น2 2" xfId="27" xr:uid="{6E68F6E3-0F08-4F59-ADCA-2740C27BD6F0}"/>
    <cellStyle name="ส่วนที่ถูกเน้น3 2" xfId="31" xr:uid="{1FEEEB53-5CE4-431A-BB0A-2E77233FC958}"/>
    <cellStyle name="ส่วนที่ถูกเน้น4 2" xfId="35" xr:uid="{E5192A91-F176-45EF-B245-A4A7757CC411}"/>
    <cellStyle name="ส่วนที่ถูกเน้น5 2" xfId="39" xr:uid="{B92CDFB0-ABD2-4DFC-AE57-7FAFFD27957F}"/>
    <cellStyle name="ส่วนที่ถูกเน้น6 2" xfId="43" xr:uid="{50E8934D-A60B-48D5-BA30-01A6C6254895}"/>
    <cellStyle name="หมายเหตุ 2" xfId="20" xr:uid="{02B0BE62-1728-409B-9DB0-CAD15D087840}"/>
    <cellStyle name="หัวเรื่อง 1 2" xfId="7" xr:uid="{C1DFA283-ED46-4CB1-B7B2-7472C8189D45}"/>
    <cellStyle name="หัวเรื่อง 2 2" xfId="8" xr:uid="{20D02A75-D9F5-4FAD-8F46-A0DE95BACDFB}"/>
    <cellStyle name="หัวเรื่อง 3 2" xfId="9" xr:uid="{BB110246-2540-40E5-9D62-72A02C03C716}"/>
    <cellStyle name="หัวเรื่อง 4 2" xfId="10" xr:uid="{72C056DB-2F8E-4863-B8CF-B6D407D773E4}"/>
  </cellStyles>
  <dxfs count="0"/>
  <tableStyles count="0" defaultTableStyle="TableStyleMedium2" defaultPivotStyle="PivotStyleLight16"/>
  <colors>
    <mruColors>
      <color rgb="FF0099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6A395-B4B8-470D-B124-6E168CBE5A93}">
  <dimension ref="A2:M37"/>
  <sheetViews>
    <sheetView tabSelected="1" topLeftCell="A4" workbookViewId="0">
      <selection activeCell="F15" sqref="F15"/>
    </sheetView>
  </sheetViews>
  <sheetFormatPr defaultRowHeight="18.75"/>
  <cols>
    <col min="1" max="1" width="9.140625" style="8"/>
    <col min="2" max="2" width="22.85546875" style="8" customWidth="1"/>
    <col min="3" max="3" width="16" style="8" customWidth="1"/>
    <col min="4" max="4" width="10.28515625" style="8" customWidth="1"/>
    <col min="5" max="5" width="17.5703125" style="8" customWidth="1"/>
    <col min="6" max="6" width="17.28515625" style="8" customWidth="1"/>
    <col min="7" max="7" width="18.7109375" style="8" customWidth="1"/>
    <col min="8" max="8" width="17.42578125" style="8" customWidth="1"/>
    <col min="9" max="9" width="10.85546875" style="8" customWidth="1"/>
    <col min="10" max="10" width="14.85546875" style="8" customWidth="1"/>
    <col min="11" max="16384" width="9.140625" style="8"/>
  </cols>
  <sheetData>
    <row r="2" spans="1:10" ht="24">
      <c r="A2" s="48" t="s">
        <v>57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26.25" customHeight="1">
      <c r="A3" s="48" t="s">
        <v>56</v>
      </c>
      <c r="B3" s="48"/>
      <c r="C3" s="48"/>
      <c r="D3" s="48"/>
      <c r="E3" s="48"/>
      <c r="F3" s="48"/>
      <c r="G3" s="48"/>
      <c r="H3" s="48"/>
      <c r="I3" s="48"/>
      <c r="J3" s="48"/>
    </row>
    <row r="4" spans="1:10" ht="39.75" customHeight="1">
      <c r="A4" s="31" t="s">
        <v>55</v>
      </c>
      <c r="B4" s="32" t="s">
        <v>0</v>
      </c>
      <c r="C4" s="33" t="s">
        <v>61</v>
      </c>
      <c r="D4" s="33" t="s">
        <v>1</v>
      </c>
      <c r="E4" s="32" t="s">
        <v>59</v>
      </c>
      <c r="F4" s="32" t="s">
        <v>54</v>
      </c>
      <c r="G4" s="32" t="s">
        <v>60</v>
      </c>
      <c r="H4" s="32" t="s">
        <v>58</v>
      </c>
      <c r="I4" s="32" t="s">
        <v>1</v>
      </c>
      <c r="J4" s="33" t="s">
        <v>73</v>
      </c>
    </row>
    <row r="5" spans="1:10" s="11" customFormat="1" ht="22.5" customHeight="1">
      <c r="A5" s="38"/>
      <c r="B5" s="39"/>
      <c r="C5" s="40" t="s">
        <v>50</v>
      </c>
      <c r="D5" s="40"/>
      <c r="E5" s="43" t="s">
        <v>51</v>
      </c>
      <c r="F5" s="43" t="s">
        <v>52</v>
      </c>
      <c r="G5" s="43" t="s">
        <v>53</v>
      </c>
      <c r="H5" s="43" t="s">
        <v>62</v>
      </c>
      <c r="I5" s="39"/>
      <c r="J5" s="41" t="s">
        <v>72</v>
      </c>
    </row>
    <row r="6" spans="1:10" s="37" customFormat="1" ht="24.75" customHeight="1">
      <c r="A6" s="34"/>
      <c r="B6" s="35"/>
      <c r="C6" s="36"/>
      <c r="D6" s="36"/>
      <c r="E6" s="44" t="s">
        <v>70</v>
      </c>
      <c r="F6" s="35"/>
      <c r="G6" s="44" t="s">
        <v>71</v>
      </c>
      <c r="H6" s="35"/>
      <c r="I6" s="35"/>
      <c r="J6" s="42"/>
    </row>
    <row r="7" spans="1:10" ht="25.5" customHeight="1">
      <c r="A7" s="12">
        <v>1</v>
      </c>
      <c r="B7" s="13" t="s">
        <v>10</v>
      </c>
      <c r="C7" s="14">
        <v>12</v>
      </c>
      <c r="D7" s="15" t="s">
        <v>2</v>
      </c>
      <c r="E7" s="16">
        <v>5.6</v>
      </c>
      <c r="F7" s="16">
        <v>28</v>
      </c>
      <c r="G7" s="16">
        <v>2.33</v>
      </c>
      <c r="H7" s="16">
        <f>E7+G7</f>
        <v>7.93</v>
      </c>
      <c r="I7" s="17">
        <v>5</v>
      </c>
      <c r="J7" s="18" t="s">
        <v>4</v>
      </c>
    </row>
    <row r="8" spans="1:10" ht="24.95" customHeight="1">
      <c r="A8" s="12">
        <v>2</v>
      </c>
      <c r="B8" s="13" t="s">
        <v>11</v>
      </c>
      <c r="C8" s="19">
        <v>9.5</v>
      </c>
      <c r="D8" s="20" t="s">
        <v>5</v>
      </c>
      <c r="E8" s="16">
        <v>4.43</v>
      </c>
      <c r="F8" s="16">
        <v>36</v>
      </c>
      <c r="G8" s="16">
        <v>3</v>
      </c>
      <c r="H8" s="16">
        <f t="shared" ref="H8:H24" si="0">E8+G8</f>
        <v>7.43</v>
      </c>
      <c r="I8" s="17">
        <v>5</v>
      </c>
      <c r="J8" s="20" t="s">
        <v>6</v>
      </c>
    </row>
    <row r="9" spans="1:10" ht="24.95" customHeight="1">
      <c r="A9" s="12">
        <v>3</v>
      </c>
      <c r="B9" s="13" t="s">
        <v>12</v>
      </c>
      <c r="C9" s="21">
        <v>8.5</v>
      </c>
      <c r="D9" s="22" t="s">
        <v>7</v>
      </c>
      <c r="E9" s="16">
        <v>3.97</v>
      </c>
      <c r="F9" s="16">
        <v>28</v>
      </c>
      <c r="G9" s="16">
        <v>2.33</v>
      </c>
      <c r="H9" s="16">
        <f t="shared" si="0"/>
        <v>6.3000000000000007</v>
      </c>
      <c r="I9" s="17">
        <v>5</v>
      </c>
      <c r="J9" s="22" t="s">
        <v>8</v>
      </c>
    </row>
    <row r="10" spans="1:10" ht="24.95" customHeight="1">
      <c r="A10" s="12">
        <v>4</v>
      </c>
      <c r="B10" s="13" t="s">
        <v>63</v>
      </c>
      <c r="C10" s="14">
        <v>12</v>
      </c>
      <c r="D10" s="15" t="s">
        <v>2</v>
      </c>
      <c r="E10" s="16">
        <v>5.6</v>
      </c>
      <c r="F10" s="16">
        <v>24</v>
      </c>
      <c r="G10" s="16">
        <v>2</v>
      </c>
      <c r="H10" s="16">
        <f t="shared" si="0"/>
        <v>7.6</v>
      </c>
      <c r="I10" s="17">
        <v>5</v>
      </c>
      <c r="J10" s="18" t="s">
        <v>4</v>
      </c>
    </row>
    <row r="11" spans="1:10" ht="24.95" customHeight="1">
      <c r="A11" s="12">
        <v>5</v>
      </c>
      <c r="B11" s="13" t="s">
        <v>13</v>
      </c>
      <c r="C11" s="21">
        <v>8</v>
      </c>
      <c r="D11" s="22" t="s">
        <v>7</v>
      </c>
      <c r="E11" s="16">
        <v>3.73</v>
      </c>
      <c r="F11" s="16">
        <v>27.5</v>
      </c>
      <c r="G11" s="16">
        <v>2.29</v>
      </c>
      <c r="H11" s="16">
        <f t="shared" si="0"/>
        <v>6.02</v>
      </c>
      <c r="I11" s="17">
        <v>5</v>
      </c>
      <c r="J11" s="22" t="s">
        <v>8</v>
      </c>
    </row>
    <row r="12" spans="1:10" ht="24.95" customHeight="1">
      <c r="A12" s="12">
        <v>6</v>
      </c>
      <c r="B12" s="13" t="s">
        <v>14</v>
      </c>
      <c r="C12" s="19">
        <v>10</v>
      </c>
      <c r="D12" s="20" t="s">
        <v>5</v>
      </c>
      <c r="E12" s="16">
        <v>4.67</v>
      </c>
      <c r="F12" s="16">
        <v>25</v>
      </c>
      <c r="G12" s="16">
        <v>2.08</v>
      </c>
      <c r="H12" s="16">
        <f t="shared" si="0"/>
        <v>6.75</v>
      </c>
      <c r="I12" s="17">
        <v>5</v>
      </c>
      <c r="J12" s="20" t="s">
        <v>6</v>
      </c>
    </row>
    <row r="13" spans="1:10" ht="24.95" customHeight="1">
      <c r="A13" s="12">
        <v>7</v>
      </c>
      <c r="B13" s="13" t="s">
        <v>15</v>
      </c>
      <c r="C13" s="19">
        <v>10</v>
      </c>
      <c r="D13" s="20" t="s">
        <v>5</v>
      </c>
      <c r="E13" s="16">
        <v>4.67</v>
      </c>
      <c r="F13" s="16">
        <v>36</v>
      </c>
      <c r="G13" s="16">
        <v>3</v>
      </c>
      <c r="H13" s="16">
        <f t="shared" si="0"/>
        <v>7.67</v>
      </c>
      <c r="I13" s="17">
        <v>5</v>
      </c>
      <c r="J13" s="20" t="s">
        <v>6</v>
      </c>
    </row>
    <row r="14" spans="1:10" ht="24.95" customHeight="1">
      <c r="A14" s="12">
        <v>8</v>
      </c>
      <c r="B14" s="13" t="s">
        <v>16</v>
      </c>
      <c r="C14" s="23">
        <v>10.5</v>
      </c>
      <c r="D14" s="24" t="s">
        <v>17</v>
      </c>
      <c r="E14" s="16">
        <v>4.9000000000000004</v>
      </c>
      <c r="F14" s="16">
        <v>26</v>
      </c>
      <c r="G14" s="16">
        <v>2.17</v>
      </c>
      <c r="H14" s="16">
        <f t="shared" si="0"/>
        <v>7.07</v>
      </c>
      <c r="I14" s="17">
        <v>5</v>
      </c>
      <c r="J14" s="24" t="s">
        <v>24</v>
      </c>
    </row>
    <row r="15" spans="1:10" ht="24.95" customHeight="1">
      <c r="A15" s="12">
        <v>9</v>
      </c>
      <c r="B15" s="13" t="s">
        <v>18</v>
      </c>
      <c r="C15" s="21">
        <v>8.5</v>
      </c>
      <c r="D15" s="22" t="s">
        <v>7</v>
      </c>
      <c r="E15" s="16">
        <v>3.97</v>
      </c>
      <c r="F15" s="16">
        <v>32</v>
      </c>
      <c r="G15" s="16">
        <v>2.67</v>
      </c>
      <c r="H15" s="16">
        <f t="shared" si="0"/>
        <v>6.6400000000000006</v>
      </c>
      <c r="I15" s="17">
        <v>5</v>
      </c>
      <c r="J15" s="22" t="s">
        <v>8</v>
      </c>
    </row>
    <row r="16" spans="1:10" ht="24.95" customHeight="1">
      <c r="A16" s="12">
        <v>10</v>
      </c>
      <c r="B16" s="13" t="s">
        <v>64</v>
      </c>
      <c r="C16" s="19">
        <v>10</v>
      </c>
      <c r="D16" s="20" t="s">
        <v>5</v>
      </c>
      <c r="E16" s="16">
        <v>4.67</v>
      </c>
      <c r="F16" s="16">
        <v>30</v>
      </c>
      <c r="G16" s="16">
        <v>2.5</v>
      </c>
      <c r="H16" s="16">
        <f t="shared" si="0"/>
        <v>7.17</v>
      </c>
      <c r="I16" s="17">
        <v>5</v>
      </c>
      <c r="J16" s="20" t="s">
        <v>6</v>
      </c>
    </row>
    <row r="17" spans="1:13" ht="24.95" customHeight="1">
      <c r="A17" s="12">
        <v>11</v>
      </c>
      <c r="B17" s="13" t="s">
        <v>19</v>
      </c>
      <c r="C17" s="21">
        <v>8.5</v>
      </c>
      <c r="D17" s="22" t="s">
        <v>7</v>
      </c>
      <c r="E17" s="16">
        <v>3.97</v>
      </c>
      <c r="F17" s="16">
        <v>28</v>
      </c>
      <c r="G17" s="16">
        <v>2.33</v>
      </c>
      <c r="H17" s="16">
        <f t="shared" si="0"/>
        <v>6.3000000000000007</v>
      </c>
      <c r="I17" s="17">
        <v>5</v>
      </c>
      <c r="J17" s="22" t="s">
        <v>8</v>
      </c>
    </row>
    <row r="18" spans="1:13" ht="24.95" customHeight="1">
      <c r="A18" s="12">
        <v>12</v>
      </c>
      <c r="B18" s="13" t="s">
        <v>65</v>
      </c>
      <c r="C18" s="14">
        <v>14</v>
      </c>
      <c r="D18" s="15" t="s">
        <v>2</v>
      </c>
      <c r="E18" s="16">
        <v>6.53</v>
      </c>
      <c r="F18" s="16">
        <v>36</v>
      </c>
      <c r="G18" s="16">
        <v>3</v>
      </c>
      <c r="H18" s="16">
        <f t="shared" si="0"/>
        <v>9.5300000000000011</v>
      </c>
      <c r="I18" s="17">
        <v>5</v>
      </c>
      <c r="J18" s="18" t="s">
        <v>4</v>
      </c>
    </row>
    <row r="19" spans="1:13" ht="24.95" customHeight="1">
      <c r="A19" s="12">
        <v>13</v>
      </c>
      <c r="B19" s="13" t="s">
        <v>20</v>
      </c>
      <c r="C19" s="19">
        <v>9.5</v>
      </c>
      <c r="D19" s="20" t="s">
        <v>5</v>
      </c>
      <c r="E19" s="16">
        <v>4.43</v>
      </c>
      <c r="F19" s="16">
        <v>32</v>
      </c>
      <c r="G19" s="16">
        <v>2.67</v>
      </c>
      <c r="H19" s="16">
        <f t="shared" si="0"/>
        <v>7.1</v>
      </c>
      <c r="I19" s="17">
        <v>5</v>
      </c>
      <c r="J19" s="20" t="s">
        <v>6</v>
      </c>
    </row>
    <row r="20" spans="1:13" ht="24.95" customHeight="1">
      <c r="A20" s="12">
        <v>14</v>
      </c>
      <c r="B20" s="13" t="s">
        <v>21</v>
      </c>
      <c r="C20" s="14">
        <v>13</v>
      </c>
      <c r="D20" s="15" t="s">
        <v>2</v>
      </c>
      <c r="E20" s="16">
        <v>6</v>
      </c>
      <c r="F20" s="16">
        <v>34</v>
      </c>
      <c r="G20" s="16">
        <v>2.83</v>
      </c>
      <c r="H20" s="16">
        <f t="shared" si="0"/>
        <v>8.83</v>
      </c>
      <c r="I20" s="17">
        <v>5</v>
      </c>
      <c r="J20" s="18" t="s">
        <v>4</v>
      </c>
    </row>
    <row r="21" spans="1:13" ht="24.95" customHeight="1">
      <c r="A21" s="12">
        <v>15</v>
      </c>
      <c r="B21" s="13" t="s">
        <v>22</v>
      </c>
      <c r="C21" s="19">
        <v>10</v>
      </c>
      <c r="D21" s="20" t="s">
        <v>5</v>
      </c>
      <c r="E21" s="16">
        <v>4.67</v>
      </c>
      <c r="F21" s="16">
        <v>36</v>
      </c>
      <c r="G21" s="16">
        <v>3</v>
      </c>
      <c r="H21" s="16">
        <f t="shared" si="0"/>
        <v>7.67</v>
      </c>
      <c r="I21" s="17">
        <v>5</v>
      </c>
      <c r="J21" s="20" t="s">
        <v>6</v>
      </c>
    </row>
    <row r="22" spans="1:13" ht="24.95" customHeight="1">
      <c r="A22" s="12">
        <v>16</v>
      </c>
      <c r="B22" s="13" t="s">
        <v>23</v>
      </c>
      <c r="C22" s="25">
        <v>6.5</v>
      </c>
      <c r="D22" s="26" t="s">
        <v>9</v>
      </c>
      <c r="E22" s="16">
        <v>3.03</v>
      </c>
      <c r="F22" s="16">
        <v>19</v>
      </c>
      <c r="G22" s="16">
        <v>1.58</v>
      </c>
      <c r="H22" s="16">
        <f t="shared" si="0"/>
        <v>4.6099999999999994</v>
      </c>
      <c r="I22" s="17">
        <v>4</v>
      </c>
      <c r="J22" s="26" t="s">
        <v>69</v>
      </c>
    </row>
    <row r="23" spans="1:13" ht="24.95" customHeight="1">
      <c r="A23" s="12">
        <v>17</v>
      </c>
      <c r="B23" s="13" t="s">
        <v>66</v>
      </c>
      <c r="C23" s="21">
        <v>7.5</v>
      </c>
      <c r="D23" s="22" t="s">
        <v>7</v>
      </c>
      <c r="E23" s="16">
        <v>3.5</v>
      </c>
      <c r="F23" s="16">
        <v>29</v>
      </c>
      <c r="G23" s="16">
        <v>2.17</v>
      </c>
      <c r="H23" s="16">
        <f t="shared" si="0"/>
        <v>5.67</v>
      </c>
      <c r="I23" s="17">
        <v>5</v>
      </c>
      <c r="J23" s="22" t="s">
        <v>8</v>
      </c>
    </row>
    <row r="24" spans="1:13" ht="24.95" customHeight="1">
      <c r="A24" s="12">
        <v>18</v>
      </c>
      <c r="B24" s="13" t="s">
        <v>67</v>
      </c>
      <c r="C24" s="23">
        <v>11.5</v>
      </c>
      <c r="D24" s="24" t="s">
        <v>17</v>
      </c>
      <c r="E24" s="16">
        <v>5.37</v>
      </c>
      <c r="F24" s="16">
        <v>35</v>
      </c>
      <c r="G24" s="16">
        <v>2.92</v>
      </c>
      <c r="H24" s="16">
        <f t="shared" si="0"/>
        <v>8.2899999999999991</v>
      </c>
      <c r="I24" s="17">
        <v>5</v>
      </c>
      <c r="J24" s="24" t="s">
        <v>24</v>
      </c>
      <c r="M24" s="10"/>
    </row>
    <row r="25" spans="1:13" ht="30.75" customHeight="1">
      <c r="A25" s="47" t="s">
        <v>49</v>
      </c>
      <c r="B25" s="47"/>
      <c r="C25" s="27">
        <f>AVERAGE(C7:C24)</f>
        <v>9.9722222222222214</v>
      </c>
      <c r="D25" s="27"/>
      <c r="E25" s="27">
        <f>AVERAGE(E7:E24)</f>
        <v>4.650555555555556</v>
      </c>
      <c r="F25" s="27">
        <f>AVERAGE(F7:F24)</f>
        <v>30.083333333333332</v>
      </c>
      <c r="G25" s="27">
        <f>AVERAGE(G7:G24)</f>
        <v>2.492777777777778</v>
      </c>
      <c r="H25" s="28">
        <f>AVERAGE(H7:H24)</f>
        <v>7.1433333333333326</v>
      </c>
      <c r="I25" s="29">
        <f>AVERAGE(I7:I24)</f>
        <v>4.9444444444444446</v>
      </c>
      <c r="J25" s="30"/>
    </row>
    <row r="26" spans="1:13">
      <c r="G26" s="10"/>
      <c r="H26" s="10"/>
    </row>
    <row r="31" spans="1:13">
      <c r="C31" s="49" t="s">
        <v>25</v>
      </c>
      <c r="D31" s="50"/>
      <c r="E31" s="51"/>
      <c r="F31" s="52"/>
      <c r="G31" s="52"/>
      <c r="H31" s="52"/>
      <c r="I31" s="52"/>
    </row>
    <row r="32" spans="1:13">
      <c r="C32" s="1" t="s">
        <v>26</v>
      </c>
      <c r="D32" s="45" t="s">
        <v>32</v>
      </c>
      <c r="E32" s="46"/>
      <c r="F32" s="2" t="s">
        <v>26</v>
      </c>
      <c r="G32" s="2" t="s">
        <v>1</v>
      </c>
      <c r="H32" s="2"/>
      <c r="I32" s="2" t="s">
        <v>43</v>
      </c>
    </row>
    <row r="33" spans="3:9">
      <c r="C33" s="9" t="s">
        <v>27</v>
      </c>
      <c r="D33" s="1" t="s">
        <v>33</v>
      </c>
      <c r="E33" s="3" t="s">
        <v>2</v>
      </c>
      <c r="F33" s="1" t="s">
        <v>38</v>
      </c>
      <c r="G33" s="3">
        <v>5</v>
      </c>
      <c r="H33" s="3"/>
      <c r="I33" s="1" t="s">
        <v>44</v>
      </c>
    </row>
    <row r="34" spans="3:9">
      <c r="C34" s="9" t="s">
        <v>28</v>
      </c>
      <c r="D34" s="1" t="s">
        <v>34</v>
      </c>
      <c r="E34" s="4" t="s">
        <v>17</v>
      </c>
      <c r="F34" s="1" t="s">
        <v>39</v>
      </c>
      <c r="G34" s="4">
        <v>4</v>
      </c>
      <c r="H34" s="4"/>
      <c r="I34" s="1" t="s">
        <v>45</v>
      </c>
    </row>
    <row r="35" spans="3:9">
      <c r="C35" s="9" t="s">
        <v>29</v>
      </c>
      <c r="D35" s="1" t="s">
        <v>35</v>
      </c>
      <c r="E35" s="5" t="s">
        <v>5</v>
      </c>
      <c r="F35" s="1" t="s">
        <v>40</v>
      </c>
      <c r="G35" s="5">
        <v>3</v>
      </c>
      <c r="H35" s="5"/>
      <c r="I35" s="1" t="s">
        <v>46</v>
      </c>
    </row>
    <row r="36" spans="3:9">
      <c r="C36" s="9" t="s">
        <v>30</v>
      </c>
      <c r="D36" s="1" t="s">
        <v>36</v>
      </c>
      <c r="E36" s="6" t="s">
        <v>7</v>
      </c>
      <c r="F36" s="1" t="s">
        <v>41</v>
      </c>
      <c r="G36" s="6">
        <v>2</v>
      </c>
      <c r="H36" s="6"/>
      <c r="I36" s="1" t="s">
        <v>47</v>
      </c>
    </row>
    <row r="37" spans="3:9">
      <c r="C37" s="9" t="s">
        <v>31</v>
      </c>
      <c r="D37" s="1" t="s">
        <v>37</v>
      </c>
      <c r="E37" s="7" t="s">
        <v>9</v>
      </c>
      <c r="F37" s="1" t="s">
        <v>42</v>
      </c>
      <c r="G37" s="7">
        <v>1</v>
      </c>
      <c r="H37" s="7"/>
      <c r="I37" s="1" t="s">
        <v>48</v>
      </c>
    </row>
  </sheetData>
  <mergeCells count="6">
    <mergeCell ref="D32:E32"/>
    <mergeCell ref="A25:B25"/>
    <mergeCell ref="A2:J2"/>
    <mergeCell ref="A3:J3"/>
    <mergeCell ref="C31:E31"/>
    <mergeCell ref="F31:I31"/>
  </mergeCells>
  <pageMargins left="0.7" right="0.7" top="0.75" bottom="0.75" header="0.3" footer="0.3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9F2E3-6D3B-4C61-89C3-031FACCE1212}">
  <dimension ref="A1:K45"/>
  <sheetViews>
    <sheetView workbookViewId="0">
      <selection activeCell="A9" sqref="A9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8.5</v>
      </c>
      <c r="D5" s="174">
        <v>36</v>
      </c>
      <c r="E5" s="174">
        <v>32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7.5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0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v>1</v>
      </c>
      <c r="F8" s="181">
        <v>0</v>
      </c>
      <c r="G8" s="181">
        <v>1</v>
      </c>
      <c r="H8" s="181">
        <v>0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174">
        <v>1</v>
      </c>
      <c r="F9" s="181">
        <v>0</v>
      </c>
      <c r="G9" s="181">
        <v>1</v>
      </c>
      <c r="H9" s="181">
        <v>0</v>
      </c>
    </row>
    <row r="10" spans="1:11">
      <c r="A10" s="178" t="s">
        <v>88</v>
      </c>
      <c r="B10" s="179">
        <v>3</v>
      </c>
      <c r="C10" s="179">
        <v>2.5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v>5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v>3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3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2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v>3</v>
      </c>
      <c r="F25" s="181">
        <v>1</v>
      </c>
      <c r="G25" s="181">
        <v>1</v>
      </c>
      <c r="H25" s="181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v>1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0</v>
      </c>
      <c r="D28" s="174">
        <v>3</v>
      </c>
      <c r="E28" s="174">
        <v>3</v>
      </c>
      <c r="F28" s="181">
        <v>1</v>
      </c>
      <c r="G28" s="181">
        <v>1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1</v>
      </c>
      <c r="D32" s="129">
        <v>3</v>
      </c>
      <c r="E32" s="129">
        <v>3</v>
      </c>
      <c r="F32" s="181">
        <v>1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v>#NAME?</v>
      </c>
      <c r="D35" s="141" t="s">
        <v>74</v>
      </c>
      <c r="E35" s="188" t="e"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3.9666666666666668</v>
      </c>
      <c r="D37" s="145" t="s">
        <v>114</v>
      </c>
      <c r="E37" s="190">
        <v>2.6666666666666665</v>
      </c>
      <c r="F37" s="147" t="s">
        <v>113</v>
      </c>
      <c r="G37" s="148">
        <v>6.6333333333333329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499BE-C3B2-4E53-9822-7549F0928B34}">
  <dimension ref="A1:K45"/>
  <sheetViews>
    <sheetView workbookViewId="0">
      <selection activeCell="C8" sqref="C8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10</v>
      </c>
      <c r="D5" s="174">
        <v>36</v>
      </c>
      <c r="E5" s="174">
        <v>30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6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1</v>
      </c>
      <c r="D8" s="174">
        <v>3</v>
      </c>
      <c r="E8" s="211">
        <v>2</v>
      </c>
      <c r="F8" s="181">
        <v>1</v>
      </c>
      <c r="G8" s="181">
        <v>1</v>
      </c>
      <c r="H8" s="181">
        <v>1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211">
        <v>2</v>
      </c>
      <c r="F9" s="181">
        <v>1</v>
      </c>
      <c r="G9" s="181">
        <v>1</v>
      </c>
      <c r="H9" s="181">
        <v>1</v>
      </c>
    </row>
    <row r="10" spans="1:11">
      <c r="A10" s="178" t="s">
        <v>88</v>
      </c>
      <c r="B10" s="179">
        <v>3</v>
      </c>
      <c r="C10" s="179">
        <v>2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0</v>
      </c>
      <c r="D11" s="174">
        <v>3</v>
      </c>
      <c r="E11" s="211">
        <v>1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0.5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v>3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0</v>
      </c>
      <c r="D17" s="174">
        <v>3</v>
      </c>
      <c r="E17" s="174">
        <v>3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3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0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0</v>
      </c>
      <c r="D25" s="174">
        <v>3</v>
      </c>
      <c r="E25" s="211">
        <v>1</v>
      </c>
      <c r="F25" s="181">
        <v>1</v>
      </c>
      <c r="G25" s="181">
        <v>1</v>
      </c>
      <c r="H25" s="181">
        <v>1</v>
      </c>
    </row>
    <row r="26" spans="1:11">
      <c r="A26" s="180" t="s">
        <v>104</v>
      </c>
      <c r="B26" s="177">
        <v>1</v>
      </c>
      <c r="C26" s="177">
        <v>0</v>
      </c>
      <c r="D26" s="174">
        <v>3</v>
      </c>
      <c r="E26" s="174"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v>4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3</v>
      </c>
      <c r="D28" s="174">
        <v>3</v>
      </c>
      <c r="E28" s="174">
        <v>3</v>
      </c>
      <c r="F28" s="181">
        <v>1</v>
      </c>
      <c r="G28" s="181">
        <v>1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1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1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1</v>
      </c>
      <c r="D32" s="129">
        <v>3</v>
      </c>
      <c r="E32" s="129">
        <v>3</v>
      </c>
      <c r="F32" s="181">
        <v>1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s">
        <v>5</v>
      </c>
      <c r="D35" s="141" t="s">
        <v>74</v>
      </c>
      <c r="E35" s="188" t="s">
        <v>3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4.666666666666667</v>
      </c>
      <c r="D37" s="145" t="s">
        <v>114</v>
      </c>
      <c r="E37" s="190">
        <v>2.5</v>
      </c>
      <c r="F37" s="147" t="s">
        <v>113</v>
      </c>
      <c r="G37" s="148">
        <v>7.166666666666667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3A436-88D3-4308-9C80-3BE88EC01103}">
  <dimension ref="A1:K45"/>
  <sheetViews>
    <sheetView workbookViewId="0">
      <selection activeCell="B6" sqref="B6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 ht="71.25">
      <c r="A2" s="212" t="s">
        <v>118</v>
      </c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8.5</v>
      </c>
      <c r="D5" s="174">
        <v>36</v>
      </c>
      <c r="E5" s="174">
        <v>28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7.5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v>3</v>
      </c>
      <c r="F8" s="181">
        <v>1</v>
      </c>
      <c r="G8" s="181">
        <v>1</v>
      </c>
      <c r="H8" s="181">
        <v>1</v>
      </c>
    </row>
    <row r="9" spans="1:11">
      <c r="A9" s="180" t="s">
        <v>87</v>
      </c>
      <c r="B9" s="177">
        <v>1</v>
      </c>
      <c r="C9" s="177">
        <v>1</v>
      </c>
      <c r="D9" s="174">
        <v>3</v>
      </c>
      <c r="E9" s="174">
        <v>3</v>
      </c>
      <c r="F9" s="181">
        <v>1</v>
      </c>
      <c r="G9" s="181">
        <v>1</v>
      </c>
      <c r="H9" s="181">
        <v>1</v>
      </c>
    </row>
    <row r="10" spans="1:11">
      <c r="A10" s="178" t="s">
        <v>88</v>
      </c>
      <c r="B10" s="179">
        <v>3</v>
      </c>
      <c r="C10" s="179">
        <v>1.5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0</v>
      </c>
      <c r="D11" s="174">
        <v>3</v>
      </c>
      <c r="E11" s="174"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v>5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v>1</v>
      </c>
      <c r="F17" s="181">
        <v>0</v>
      </c>
      <c r="G17" s="181">
        <v>0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1</v>
      </c>
      <c r="F18" s="181">
        <v>0</v>
      </c>
      <c r="G18" s="181">
        <v>0</v>
      </c>
      <c r="H18" s="181">
        <v>1</v>
      </c>
    </row>
    <row r="19" spans="1:11">
      <c r="A19" s="180" t="s">
        <v>97</v>
      </c>
      <c r="B19" s="177">
        <v>0.5</v>
      </c>
      <c r="C19" s="177">
        <v>0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2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v>3</v>
      </c>
      <c r="F25" s="181">
        <v>1</v>
      </c>
      <c r="G25" s="181">
        <v>1</v>
      </c>
      <c r="H25" s="181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v>1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1</v>
      </c>
      <c r="D28" s="174">
        <v>3</v>
      </c>
      <c r="E28" s="174">
        <v>1</v>
      </c>
      <c r="F28" s="181">
        <v>0</v>
      </c>
      <c r="G28" s="181">
        <v>0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0</v>
      </c>
      <c r="D32" s="129">
        <v>3</v>
      </c>
      <c r="E32" s="129">
        <v>1</v>
      </c>
      <c r="F32" s="181">
        <v>0</v>
      </c>
      <c r="G32" s="181">
        <v>0</v>
      </c>
      <c r="H32" s="181">
        <v>1</v>
      </c>
    </row>
    <row r="33" spans="1:10">
      <c r="A33" s="180" t="s">
        <v>111</v>
      </c>
      <c r="B33" s="177">
        <v>1</v>
      </c>
      <c r="C33" s="177">
        <v>0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v>#NAME?</v>
      </c>
      <c r="D35" s="141" t="s">
        <v>74</v>
      </c>
      <c r="E35" s="188" t="s">
        <v>3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3.9666666666666668</v>
      </c>
      <c r="D37" s="145" t="s">
        <v>114</v>
      </c>
      <c r="E37" s="190">
        <v>2.3333333333333335</v>
      </c>
      <c r="F37" s="147" t="s">
        <v>113</v>
      </c>
      <c r="G37" s="148">
        <v>6.3000000000000007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B6560-45DE-4CA1-B5C7-4F4438200F54}">
  <dimension ref="A1:K45"/>
  <sheetViews>
    <sheetView workbookViewId="0">
      <selection activeCell="B7" sqref="B7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14</v>
      </c>
      <c r="D5" s="174">
        <v>36</v>
      </c>
      <c r="E5" s="174">
        <v>36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9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v>3</v>
      </c>
      <c r="F8" s="213">
        <v>1</v>
      </c>
      <c r="G8" s="213">
        <v>1</v>
      </c>
      <c r="H8" s="213">
        <v>1</v>
      </c>
    </row>
    <row r="9" spans="1:11">
      <c r="A9" s="180" t="s">
        <v>87</v>
      </c>
      <c r="B9" s="177">
        <v>1</v>
      </c>
      <c r="C9" s="177">
        <v>1</v>
      </c>
      <c r="D9" s="174">
        <v>3</v>
      </c>
      <c r="E9" s="174">
        <v>3</v>
      </c>
      <c r="F9" s="213">
        <v>1</v>
      </c>
      <c r="G9" s="213">
        <v>1</v>
      </c>
      <c r="H9" s="213">
        <v>1</v>
      </c>
    </row>
    <row r="10" spans="1:11">
      <c r="A10" s="178" t="s">
        <v>88</v>
      </c>
      <c r="B10" s="179">
        <v>3</v>
      </c>
      <c r="C10" s="179">
        <v>3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v>3</v>
      </c>
      <c r="F11" s="213">
        <v>1</v>
      </c>
      <c r="G11" s="213">
        <v>1</v>
      </c>
      <c r="H11" s="213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3</v>
      </c>
      <c r="F12" s="214">
        <v>1</v>
      </c>
      <c r="G12" s="214">
        <v>1</v>
      </c>
      <c r="H12" s="214">
        <v>1</v>
      </c>
    </row>
    <row r="13" spans="1:11">
      <c r="A13" s="180" t="s">
        <v>91</v>
      </c>
      <c r="B13" s="177">
        <v>0.5</v>
      </c>
      <c r="C13" s="177">
        <v>0.5</v>
      </c>
      <c r="D13" s="182"/>
      <c r="E13" s="182"/>
      <c r="F13" s="214"/>
      <c r="G13" s="214"/>
      <c r="H13" s="214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213">
        <v>1</v>
      </c>
      <c r="G14" s="213">
        <v>1</v>
      </c>
      <c r="H14" s="213">
        <v>1</v>
      </c>
      <c r="J14" s="135"/>
      <c r="K14" s="135"/>
    </row>
    <row r="15" spans="1:11">
      <c r="A15" s="178" t="s">
        <v>93</v>
      </c>
      <c r="B15" s="179">
        <v>5</v>
      </c>
      <c r="C15" s="179">
        <v>5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v>3</v>
      </c>
      <c r="F17" s="213">
        <v>1</v>
      </c>
      <c r="G17" s="213">
        <v>1</v>
      </c>
      <c r="H17" s="213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3</v>
      </c>
      <c r="F18" s="213">
        <v>1</v>
      </c>
      <c r="G18" s="213">
        <v>1</v>
      </c>
      <c r="H18" s="213">
        <v>1</v>
      </c>
    </row>
    <row r="19" spans="1:11">
      <c r="A19" s="180" t="s">
        <v>97</v>
      </c>
      <c r="B19" s="177">
        <v>0.5</v>
      </c>
      <c r="C19" s="177">
        <v>0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213">
        <v>1</v>
      </c>
      <c r="G23" s="213">
        <v>1</v>
      </c>
      <c r="H23" s="213">
        <v>1</v>
      </c>
    </row>
    <row r="24" spans="1:11">
      <c r="A24" s="185" t="s">
        <v>102</v>
      </c>
      <c r="B24" s="177">
        <v>2</v>
      </c>
      <c r="C24" s="177">
        <v>2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v>3</v>
      </c>
      <c r="F25" s="213">
        <v>1</v>
      </c>
      <c r="G25" s="213">
        <v>1</v>
      </c>
      <c r="H25" s="213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213">
        <v>1</v>
      </c>
      <c r="G26" s="213">
        <v>1</v>
      </c>
      <c r="H26" s="213">
        <v>1</v>
      </c>
    </row>
    <row r="27" spans="1:11">
      <c r="A27" s="178" t="s">
        <v>105</v>
      </c>
      <c r="B27" s="179">
        <v>5</v>
      </c>
      <c r="C27" s="179">
        <v>5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3</v>
      </c>
      <c r="D28" s="174">
        <v>3</v>
      </c>
      <c r="E28" s="174">
        <v>3</v>
      </c>
      <c r="F28" s="213">
        <v>1</v>
      </c>
      <c r="G28" s="213">
        <v>1</v>
      </c>
      <c r="H28" s="213">
        <v>1</v>
      </c>
      <c r="J28" s="137"/>
      <c r="K28" s="137"/>
    </row>
    <row r="29" spans="1:11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1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1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2</v>
      </c>
      <c r="D32" s="129">
        <v>3</v>
      </c>
      <c r="E32" s="129">
        <v>3</v>
      </c>
      <c r="F32" s="213">
        <v>1</v>
      </c>
      <c r="G32" s="213">
        <v>1</v>
      </c>
      <c r="H32" s="213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1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v>#NAME?</v>
      </c>
      <c r="D35" s="141" t="s">
        <v>74</v>
      </c>
      <c r="E35" s="188" t="e"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6.5333333333333332</v>
      </c>
      <c r="D37" s="145" t="s">
        <v>114</v>
      </c>
      <c r="E37" s="190">
        <v>3</v>
      </c>
      <c r="F37" s="147" t="s">
        <v>113</v>
      </c>
      <c r="G37" s="148">
        <v>9.5333333333333332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79A6E-C1E7-49A4-9743-32364A3AC054}">
  <dimension ref="A1:K45"/>
  <sheetViews>
    <sheetView workbookViewId="0">
      <selection activeCell="B9" sqref="B9"/>
    </sheetView>
  </sheetViews>
  <sheetFormatPr defaultColWidth="10" defaultRowHeight="41.25"/>
  <cols>
    <col min="1" max="1" width="128.28515625" style="116" customWidth="1"/>
    <col min="2" max="2" width="47.7109375" style="116" customWidth="1"/>
    <col min="3" max="3" width="67.7109375" style="117" customWidth="1"/>
    <col min="4" max="4" width="33" style="117" bestFit="1" customWidth="1"/>
    <col min="5" max="5" width="65.85546875" style="117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9.5</v>
      </c>
      <c r="D5" s="174">
        <v>36</v>
      </c>
      <c r="E5" s="174">
        <v>32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7.5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v>3</v>
      </c>
      <c r="F8" s="181">
        <v>1</v>
      </c>
      <c r="G8" s="181">
        <v>1</v>
      </c>
      <c r="H8" s="181">
        <v>1</v>
      </c>
    </row>
    <row r="9" spans="1:11">
      <c r="A9" s="180" t="s">
        <v>87</v>
      </c>
      <c r="B9" s="177">
        <v>1</v>
      </c>
      <c r="C9" s="177">
        <v>1</v>
      </c>
      <c r="D9" s="174">
        <v>3</v>
      </c>
      <c r="E9" s="174">
        <v>2</v>
      </c>
      <c r="F9" s="181">
        <v>1</v>
      </c>
      <c r="G9" s="181">
        <v>1</v>
      </c>
      <c r="H9" s="181">
        <v>0</v>
      </c>
    </row>
    <row r="10" spans="1:11">
      <c r="A10" s="178" t="s">
        <v>88</v>
      </c>
      <c r="B10" s="179">
        <v>3</v>
      </c>
      <c r="C10" s="179">
        <v>2.5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v>4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v>3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3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0.5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1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0</v>
      </c>
      <c r="D25" s="174">
        <v>3</v>
      </c>
      <c r="E25" s="174">
        <v>2</v>
      </c>
      <c r="F25" s="181">
        <v>1</v>
      </c>
      <c r="G25" s="181">
        <v>0</v>
      </c>
      <c r="H25" s="181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v>2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1</v>
      </c>
      <c r="D28" s="174">
        <v>3</v>
      </c>
      <c r="E28" s="174">
        <v>2</v>
      </c>
      <c r="F28" s="181">
        <v>1</v>
      </c>
      <c r="G28" s="181">
        <v>0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1</v>
      </c>
      <c r="D32" s="129">
        <v>3</v>
      </c>
      <c r="E32" s="129">
        <v>2</v>
      </c>
      <c r="F32" s="181">
        <v>0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v>#NAME?</v>
      </c>
      <c r="D35" s="141" t="s">
        <v>74</v>
      </c>
      <c r="E35" s="188" t="e"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4.4333333333333336</v>
      </c>
      <c r="D37" s="145" t="s">
        <v>114</v>
      </c>
      <c r="E37" s="190">
        <v>2.6666666666666665</v>
      </c>
      <c r="F37" s="147" t="s">
        <v>113</v>
      </c>
      <c r="G37" s="148">
        <v>7.1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9250D-CA8A-4B8B-AC3A-419B333D8124}">
  <dimension ref="A1:K45"/>
  <sheetViews>
    <sheetView workbookViewId="0">
      <selection activeCell="B9" sqref="B9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13</v>
      </c>
      <c r="D5" s="174">
        <v>36</v>
      </c>
      <c r="E5" s="174">
        <v>34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9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v>3</v>
      </c>
      <c r="F8" s="213">
        <v>1</v>
      </c>
      <c r="G8" s="213">
        <v>1</v>
      </c>
      <c r="H8" s="213">
        <v>1</v>
      </c>
    </row>
    <row r="9" spans="1:11">
      <c r="A9" s="180" t="s">
        <v>87</v>
      </c>
      <c r="B9" s="177">
        <v>1</v>
      </c>
      <c r="C9" s="177">
        <v>1</v>
      </c>
      <c r="D9" s="174">
        <v>3</v>
      </c>
      <c r="E9" s="174">
        <v>2</v>
      </c>
      <c r="F9" s="213">
        <v>1</v>
      </c>
      <c r="G9" s="213">
        <v>1</v>
      </c>
      <c r="H9" s="213">
        <v>1</v>
      </c>
    </row>
    <row r="10" spans="1:11">
      <c r="A10" s="178" t="s">
        <v>88</v>
      </c>
      <c r="B10" s="179">
        <v>3</v>
      </c>
      <c r="C10" s="179">
        <v>3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v>2</v>
      </c>
      <c r="F11" s="213">
        <v>1</v>
      </c>
      <c r="G11" s="213">
        <v>1</v>
      </c>
      <c r="H11" s="213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3</v>
      </c>
      <c r="F12" s="214">
        <v>1</v>
      </c>
      <c r="G12" s="214">
        <v>1</v>
      </c>
      <c r="H12" s="214">
        <v>1</v>
      </c>
    </row>
    <row r="13" spans="1:11">
      <c r="A13" s="180" t="s">
        <v>91</v>
      </c>
      <c r="B13" s="177">
        <v>0.5</v>
      </c>
      <c r="C13" s="177">
        <v>0.5</v>
      </c>
      <c r="D13" s="182"/>
      <c r="E13" s="182"/>
      <c r="F13" s="214"/>
      <c r="G13" s="214"/>
      <c r="H13" s="214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213">
        <v>1</v>
      </c>
      <c r="G14" s="213">
        <v>1</v>
      </c>
      <c r="H14" s="213">
        <v>1</v>
      </c>
      <c r="J14" s="135"/>
      <c r="K14" s="135"/>
    </row>
    <row r="15" spans="1:11">
      <c r="A15" s="178" t="s">
        <v>93</v>
      </c>
      <c r="B15" s="179">
        <v>5</v>
      </c>
      <c r="C15" s="179">
        <v>5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v>3</v>
      </c>
      <c r="F17" s="213">
        <v>1</v>
      </c>
      <c r="G17" s="213">
        <v>1</v>
      </c>
      <c r="H17" s="213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3</v>
      </c>
      <c r="F18" s="213">
        <v>1</v>
      </c>
      <c r="G18" s="213">
        <v>1</v>
      </c>
      <c r="H18" s="213">
        <v>1</v>
      </c>
    </row>
    <row r="19" spans="1:11">
      <c r="A19" s="180" t="s">
        <v>97</v>
      </c>
      <c r="B19" s="177">
        <v>0.5</v>
      </c>
      <c r="C19" s="177">
        <v>0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213">
        <v>1</v>
      </c>
      <c r="G23" s="213">
        <v>1</v>
      </c>
      <c r="H23" s="213">
        <v>1</v>
      </c>
    </row>
    <row r="24" spans="1:11">
      <c r="A24" s="185" t="s">
        <v>102</v>
      </c>
      <c r="B24" s="177">
        <v>2</v>
      </c>
      <c r="C24" s="177">
        <v>2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v>3</v>
      </c>
      <c r="F25" s="213">
        <v>1</v>
      </c>
      <c r="G25" s="213">
        <v>1</v>
      </c>
      <c r="H25" s="213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213">
        <v>1</v>
      </c>
      <c r="G26" s="213">
        <v>1</v>
      </c>
      <c r="H26" s="213">
        <v>1</v>
      </c>
    </row>
    <row r="27" spans="1:11">
      <c r="A27" s="178" t="s">
        <v>105</v>
      </c>
      <c r="B27" s="179">
        <v>5</v>
      </c>
      <c r="C27" s="179">
        <v>4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2</v>
      </c>
      <c r="D28" s="174">
        <v>3</v>
      </c>
      <c r="E28" s="174">
        <v>3</v>
      </c>
      <c r="F28" s="213">
        <v>1</v>
      </c>
      <c r="G28" s="213">
        <v>1</v>
      </c>
      <c r="H28" s="213">
        <v>1</v>
      </c>
      <c r="J28" s="137"/>
      <c r="K28" s="137"/>
    </row>
    <row r="29" spans="1:11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1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2</v>
      </c>
      <c r="D32" s="129">
        <v>3</v>
      </c>
      <c r="E32" s="129">
        <v>3</v>
      </c>
      <c r="F32" s="213">
        <v>1</v>
      </c>
      <c r="G32" s="213">
        <v>1</v>
      </c>
      <c r="H32" s="213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1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v>#NAME?</v>
      </c>
      <c r="D35" s="141" t="s">
        <v>74</v>
      </c>
      <c r="E35" s="188" t="e"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6.0666666666666664</v>
      </c>
      <c r="D37" s="145" t="s">
        <v>114</v>
      </c>
      <c r="E37" s="190">
        <v>2.8333333333333335</v>
      </c>
      <c r="F37" s="147" t="s">
        <v>113</v>
      </c>
      <c r="G37" s="148">
        <v>8.9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485A4-5DBC-4DDE-91C0-A155A40E20DE}">
  <dimension ref="A1:K45"/>
  <sheetViews>
    <sheetView workbookViewId="0">
      <selection activeCell="A8" sqref="A8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f>SUM(C6,C27)</f>
        <v>10</v>
      </c>
      <c r="D5" s="174">
        <v>36</v>
      </c>
      <c r="E5" s="174">
        <f>SUM(E8,E9,E11,E12,E14,E17,E18,E23,E25,E26,E28,E32)</f>
        <v>36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f>SUM(C7,C10,C15)</f>
        <v>7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f>SUM(C8:C9)</f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1</v>
      </c>
      <c r="D8" s="174">
        <v>3</v>
      </c>
      <c r="E8" s="174">
        <f>SUM(F8:H8)</f>
        <v>3</v>
      </c>
      <c r="F8" s="181">
        <v>1</v>
      </c>
      <c r="G8" s="181">
        <v>1</v>
      </c>
      <c r="H8" s="181">
        <v>1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174">
        <f>SUM(F9:H9)</f>
        <v>3</v>
      </c>
      <c r="F9" s="181">
        <v>1</v>
      </c>
      <c r="G9" s="181">
        <v>1</v>
      </c>
      <c r="H9" s="181">
        <v>1</v>
      </c>
    </row>
    <row r="10" spans="1:11">
      <c r="A10" s="178" t="s">
        <v>88</v>
      </c>
      <c r="B10" s="179">
        <v>3</v>
      </c>
      <c r="C10" s="179">
        <f>SUM(C11:C14)</f>
        <v>2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0</v>
      </c>
      <c r="D11" s="174">
        <v>3</v>
      </c>
      <c r="E11" s="174">
        <f t="shared" ref="E11:E14" si="0">SUM(F11:H11)</f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f t="shared" si="0"/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0.5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f t="shared" si="0"/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f>SUM(C16,C23,C24)</f>
        <v>4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f>SUM(F17:H17)</f>
        <v>3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f>SUM(F18:H18)</f>
        <v>3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f>SUM(F23:H23)</f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f>SUM(C25:C26)</f>
        <v>1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f>SUM(F25:H25)</f>
        <v>3</v>
      </c>
      <c r="F25" s="181">
        <v>1</v>
      </c>
      <c r="G25" s="181">
        <v>1</v>
      </c>
      <c r="H25" s="181">
        <v>1</v>
      </c>
    </row>
    <row r="26" spans="1:11">
      <c r="A26" s="180" t="s">
        <v>104</v>
      </c>
      <c r="B26" s="177">
        <v>1</v>
      </c>
      <c r="C26" s="177">
        <v>0</v>
      </c>
      <c r="D26" s="174">
        <v>3</v>
      </c>
      <c r="E26" s="174">
        <f>SUM(F26:H26)</f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f>SUM(C28,C32)</f>
        <v>3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f>SUM(C29:C31)</f>
        <v>1</v>
      </c>
      <c r="D28" s="174">
        <v>3</v>
      </c>
      <c r="E28" s="174">
        <f>SUM(F28:H28)</f>
        <v>3</v>
      </c>
      <c r="F28" s="181">
        <v>1</v>
      </c>
      <c r="G28" s="181">
        <v>1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f>SUM(C33:C34)</f>
        <v>2</v>
      </c>
      <c r="D32" s="129">
        <v>3</v>
      </c>
      <c r="E32" s="129">
        <f>SUM(F32:H32)</f>
        <v>3</v>
      </c>
      <c r="F32" s="181">
        <v>1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1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f t="array" aca="1" ref="C35" ca="1">_xlfn.IFS(C5&gt;=12, "A", C5&gt;=10.5, "B", C5&gt;=9, "C", C5&gt;=7.5, "D", C5&lt;7.5, "F")</f>
        <v>#NAME?</v>
      </c>
      <c r="D35" s="141" t="s">
        <v>74</v>
      </c>
      <c r="E35" s="188" t="e">
        <f t="array" aca="1" ref="E35" ca="1">_xlfn.IFS(E5&gt;24, "5", E5&gt;18, "4", E5&gt;12, "3", E5&gt;6.5, "2", E5&lt;=6, "1")</f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f>C5*7/B5</f>
        <v>4.666666666666667</v>
      </c>
      <c r="D37" s="145" t="s">
        <v>114</v>
      </c>
      <c r="E37" s="190">
        <f>E5*3/36</f>
        <v>3</v>
      </c>
      <c r="F37" s="147" t="s">
        <v>113</v>
      </c>
      <c r="G37" s="148">
        <f>E37+C37</f>
        <v>7.666666666666667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BE9FC-ED13-4A53-9B53-B916EAE32D5B}">
  <dimension ref="A1:K45"/>
  <sheetViews>
    <sheetView workbookViewId="0">
      <selection activeCell="A8" sqref="A8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 ht="71.25">
      <c r="A2" s="215" t="s">
        <v>119</v>
      </c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6.5</v>
      </c>
      <c r="D5" s="174">
        <v>36</v>
      </c>
      <c r="E5" s="174">
        <v>19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5.5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0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v>1</v>
      </c>
      <c r="F8" s="181">
        <v>1</v>
      </c>
      <c r="G8" s="181">
        <v>0</v>
      </c>
      <c r="H8" s="181">
        <v>0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174">
        <v>1</v>
      </c>
      <c r="F9" s="181">
        <v>1</v>
      </c>
      <c r="G9" s="181">
        <v>0</v>
      </c>
      <c r="H9" s="181">
        <v>0</v>
      </c>
    </row>
    <row r="10" spans="1:11">
      <c r="A10" s="178" t="s">
        <v>88</v>
      </c>
      <c r="B10" s="179">
        <v>3</v>
      </c>
      <c r="C10" s="179">
        <v>2.5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1</v>
      </c>
      <c r="F12" s="183">
        <v>1</v>
      </c>
      <c r="G12" s="183">
        <v>0</v>
      </c>
      <c r="H12" s="183">
        <v>0</v>
      </c>
    </row>
    <row r="13" spans="1:11">
      <c r="A13" s="180" t="s">
        <v>91</v>
      </c>
      <c r="B13" s="177">
        <v>0.5</v>
      </c>
      <c r="C13" s="177">
        <v>0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v>3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1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0</v>
      </c>
      <c r="D17" s="174">
        <v>3</v>
      </c>
      <c r="E17" s="174">
        <v>0</v>
      </c>
      <c r="F17" s="181">
        <v>0</v>
      </c>
      <c r="G17" s="181">
        <v>0</v>
      </c>
      <c r="H17" s="181">
        <v>0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1</v>
      </c>
      <c r="F18" s="181">
        <v>0</v>
      </c>
      <c r="G18" s="181">
        <v>0</v>
      </c>
      <c r="H18" s="181">
        <v>1</v>
      </c>
    </row>
    <row r="19" spans="1:11">
      <c r="A19" s="180" t="s">
        <v>97</v>
      </c>
      <c r="B19" s="177">
        <v>0.5</v>
      </c>
      <c r="C19" s="177">
        <v>0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1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0</v>
      </c>
      <c r="D25" s="174">
        <v>3</v>
      </c>
      <c r="E25" s="174">
        <v>1</v>
      </c>
      <c r="F25" s="181">
        <v>1</v>
      </c>
      <c r="G25" s="181">
        <v>0</v>
      </c>
      <c r="H25" s="181">
        <v>0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v>1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0</v>
      </c>
      <c r="D28" s="174">
        <v>3</v>
      </c>
      <c r="E28" s="174">
        <v>1</v>
      </c>
      <c r="F28" s="181">
        <v>0</v>
      </c>
      <c r="G28" s="181">
        <v>0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1</v>
      </c>
      <c r="D32" s="129">
        <v>3</v>
      </c>
      <c r="E32" s="129">
        <v>1</v>
      </c>
      <c r="F32" s="181">
        <v>0</v>
      </c>
      <c r="G32" s="181">
        <v>0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v>#NAME?</v>
      </c>
      <c r="D35" s="141" t="s">
        <v>74</v>
      </c>
      <c r="E35" s="188" t="e"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3.0333333333333332</v>
      </c>
      <c r="D37" s="145" t="s">
        <v>114</v>
      </c>
      <c r="E37" s="190">
        <v>1.5833333333333333</v>
      </c>
      <c r="F37" s="147" t="s">
        <v>113</v>
      </c>
      <c r="G37" s="148">
        <v>4.6166666666666663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5D4C5-F6A8-406A-8B7D-BE00E26C812A}">
  <dimension ref="A1:K45"/>
  <sheetViews>
    <sheetView topLeftCell="A31" workbookViewId="0">
      <selection activeCell="A38" sqref="A38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f>SUM(C6,C27)</f>
        <v>7.5</v>
      </c>
      <c r="D5" s="174">
        <v>36</v>
      </c>
      <c r="E5" s="174">
        <f>SUM(E8,E9,E11,E12,E14,E17,E18,E23,E25,E26,E28,E32)</f>
        <v>26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f>SUM(C7,C10,C15)</f>
        <v>5.5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f>SUM(C8:C9)</f>
        <v>0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f>SUM(F8:H8)</f>
        <v>2</v>
      </c>
      <c r="F8" s="181">
        <v>1</v>
      </c>
      <c r="G8" s="181">
        <v>1</v>
      </c>
      <c r="H8" s="181">
        <v>0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174">
        <f>SUM(F9:H9)</f>
        <v>2</v>
      </c>
      <c r="F9" s="181">
        <v>1</v>
      </c>
      <c r="G9" s="181">
        <v>1</v>
      </c>
      <c r="H9" s="181">
        <v>0</v>
      </c>
    </row>
    <row r="10" spans="1:11">
      <c r="A10" s="178" t="s">
        <v>88</v>
      </c>
      <c r="B10" s="179">
        <v>3</v>
      </c>
      <c r="C10" s="179">
        <f>SUM(C11:C14)</f>
        <v>2.5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f t="shared" ref="E11:E14" si="0">SUM(F11:H11)</f>
        <v>2</v>
      </c>
      <c r="F11" s="181">
        <v>1</v>
      </c>
      <c r="G11" s="181">
        <v>1</v>
      </c>
      <c r="H11" s="181">
        <v>0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f t="shared" si="0"/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f t="shared" si="0"/>
        <v>2</v>
      </c>
      <c r="F14" s="181">
        <v>1</v>
      </c>
      <c r="G14" s="181">
        <v>1</v>
      </c>
      <c r="H14" s="181">
        <v>0</v>
      </c>
      <c r="J14" s="135"/>
      <c r="K14" s="135"/>
    </row>
    <row r="15" spans="1:11">
      <c r="A15" s="178" t="s">
        <v>93</v>
      </c>
      <c r="B15" s="179">
        <v>5</v>
      </c>
      <c r="C15" s="179">
        <f>SUM(C16,C23,C24)</f>
        <v>3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f>SUM(C17:C22)/2</f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f>SUM(F17:H17)</f>
        <v>3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f>SUM(F18:H18)</f>
        <v>3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0.5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0.5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f>SUM(F23:H23)</f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f>SUM(C25:C26)</f>
        <v>0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0</v>
      </c>
      <c r="D25" s="174">
        <v>3</v>
      </c>
      <c r="E25" s="174">
        <f>SUM(F25:H25)</f>
        <v>1</v>
      </c>
      <c r="F25" s="181">
        <v>0</v>
      </c>
      <c r="G25" s="181">
        <v>0</v>
      </c>
      <c r="H25" s="181">
        <v>1</v>
      </c>
    </row>
    <row r="26" spans="1:11">
      <c r="A26" s="180" t="s">
        <v>104</v>
      </c>
      <c r="B26" s="177">
        <v>1</v>
      </c>
      <c r="C26" s="177">
        <v>0</v>
      </c>
      <c r="D26" s="174">
        <v>3</v>
      </c>
      <c r="E26" s="174">
        <f>SUM(F26:H26)</f>
        <v>1</v>
      </c>
      <c r="F26" s="181">
        <v>0</v>
      </c>
      <c r="G26" s="181">
        <v>0</v>
      </c>
      <c r="H26" s="181">
        <v>1</v>
      </c>
    </row>
    <row r="27" spans="1:11">
      <c r="A27" s="178" t="s">
        <v>105</v>
      </c>
      <c r="B27" s="179">
        <v>5</v>
      </c>
      <c r="C27" s="179">
        <f>SUM(C28,C32)</f>
        <v>2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f>SUM(C29:C31)</f>
        <v>0</v>
      </c>
      <c r="D28" s="174">
        <v>3</v>
      </c>
      <c r="E28" s="174">
        <f>SUM(F28:H28)</f>
        <v>1</v>
      </c>
      <c r="F28" s="181">
        <v>0</v>
      </c>
      <c r="G28" s="181">
        <v>0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f>SUM(C33:C34)</f>
        <v>2</v>
      </c>
      <c r="D32" s="129">
        <v>3</v>
      </c>
      <c r="E32" s="129">
        <f>SUM(F32:H32)</f>
        <v>3</v>
      </c>
      <c r="F32" s="181">
        <v>1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1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f t="array" aca="1" ref="C35" ca="1">_xlfn.IFS(C5&gt;=12, "A", C5&gt;=10.5, "B", C5&gt;=9, "C", C5&gt;=7.5, "D", C5&lt;7.5, "F")</f>
        <v>#NAME?</v>
      </c>
      <c r="D35" s="141" t="s">
        <v>74</v>
      </c>
      <c r="E35" s="188" t="e">
        <f t="array" aca="1" ref="E35" ca="1">_xlfn.IFS(E5&gt;24, "5", E5&gt;18, "4", E5&gt;12, "3", E5&gt;6.5, "2", E5&lt;=6, "1")</f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f>C5*7/B5</f>
        <v>3.5</v>
      </c>
      <c r="D37" s="145" t="s">
        <v>114</v>
      </c>
      <c r="E37" s="190">
        <f>E5*3/36</f>
        <v>2.1666666666666665</v>
      </c>
      <c r="F37" s="147" t="s">
        <v>113</v>
      </c>
      <c r="G37" s="148">
        <f>E37+C37</f>
        <v>5.6666666666666661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EE45A-55BA-4FB7-97FA-6F9A6C0DD26C}">
  <dimension ref="A1:K45"/>
  <sheetViews>
    <sheetView workbookViewId="0"/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f>SUM(C6,C27)</f>
        <v>11.5</v>
      </c>
      <c r="D5" s="174">
        <v>36</v>
      </c>
      <c r="E5" s="174">
        <f>SUM(E8,E9,E11,E12,E14,E17,E18,E23,E25,E26,E28,E32)</f>
        <v>35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f>SUM(C7,C10,C15)</f>
        <v>8.5</v>
      </c>
      <c r="D6" s="129"/>
      <c r="E6" s="216"/>
      <c r="F6" s="130"/>
      <c r="G6" s="130"/>
      <c r="H6" s="130"/>
    </row>
    <row r="7" spans="1:11">
      <c r="A7" s="178" t="s">
        <v>85</v>
      </c>
      <c r="B7" s="179">
        <v>2</v>
      </c>
      <c r="C7" s="179">
        <f>SUM(C8:C9)</f>
        <v>1</v>
      </c>
      <c r="D7" s="129"/>
      <c r="E7" s="216"/>
      <c r="F7" s="130"/>
      <c r="G7" s="130"/>
      <c r="H7" s="130"/>
    </row>
    <row r="8" spans="1:11">
      <c r="A8" s="180" t="s">
        <v>86</v>
      </c>
      <c r="B8" s="177">
        <v>1</v>
      </c>
      <c r="C8" s="217">
        <v>1</v>
      </c>
      <c r="D8" s="174">
        <v>3</v>
      </c>
      <c r="E8" s="174">
        <f>SUM(F8:H8)</f>
        <v>3</v>
      </c>
      <c r="F8" s="181">
        <v>1</v>
      </c>
      <c r="G8" s="181">
        <v>1</v>
      </c>
      <c r="H8" s="181">
        <v>1</v>
      </c>
    </row>
    <row r="9" spans="1:11">
      <c r="A9" s="180" t="s">
        <v>87</v>
      </c>
      <c r="B9" s="177">
        <v>1</v>
      </c>
      <c r="C9" s="217">
        <v>0</v>
      </c>
      <c r="D9" s="174">
        <v>3</v>
      </c>
      <c r="E9" s="174">
        <f>SUM(F9:H9)</f>
        <v>3</v>
      </c>
      <c r="F9" s="181">
        <v>1</v>
      </c>
      <c r="G9" s="181">
        <v>1</v>
      </c>
      <c r="H9" s="181">
        <v>1</v>
      </c>
    </row>
    <row r="10" spans="1:11">
      <c r="A10" s="178" t="s">
        <v>88</v>
      </c>
      <c r="B10" s="179">
        <v>3</v>
      </c>
      <c r="C10" s="179">
        <f>SUM(C11:C14)</f>
        <v>2.5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217">
        <v>1</v>
      </c>
      <c r="D11" s="174">
        <v>3</v>
      </c>
      <c r="E11" s="174">
        <f t="shared" ref="E11:E14" si="0">SUM(F11:H11)</f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f t="shared" si="0"/>
        <v>2</v>
      </c>
      <c r="F12" s="218">
        <v>1</v>
      </c>
      <c r="G12" s="218">
        <v>1</v>
      </c>
      <c r="H12" s="218">
        <v>0</v>
      </c>
    </row>
    <row r="13" spans="1:11">
      <c r="A13" s="180" t="s">
        <v>91</v>
      </c>
      <c r="B13" s="177">
        <v>0.5</v>
      </c>
      <c r="C13" s="177">
        <v>0</v>
      </c>
      <c r="D13" s="182"/>
      <c r="E13" s="182"/>
      <c r="F13" s="218"/>
      <c r="G13" s="218"/>
      <c r="H13" s="218"/>
    </row>
    <row r="14" spans="1:11" ht="82.5">
      <c r="A14" s="180" t="s">
        <v>92</v>
      </c>
      <c r="B14" s="177">
        <v>1</v>
      </c>
      <c r="C14" s="217">
        <v>1</v>
      </c>
      <c r="D14" s="174">
        <v>3</v>
      </c>
      <c r="E14" s="174">
        <f t="shared" si="0"/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f>SUM(C16,C23,C24)</f>
        <v>5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f>SUM(C17:C22)</f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217">
        <v>1</v>
      </c>
      <c r="D17" s="174">
        <v>3</v>
      </c>
      <c r="E17" s="174">
        <f>SUM(F17:H17)</f>
        <v>3</v>
      </c>
      <c r="F17" s="219">
        <v>1</v>
      </c>
      <c r="G17" s="219">
        <v>1</v>
      </c>
      <c r="H17" s="219">
        <v>1</v>
      </c>
    </row>
    <row r="18" spans="1:11">
      <c r="A18" s="180" t="s">
        <v>96</v>
      </c>
      <c r="B18" s="177">
        <v>1</v>
      </c>
      <c r="C18" s="217">
        <v>1</v>
      </c>
      <c r="D18" s="174">
        <v>3</v>
      </c>
      <c r="E18" s="174">
        <f>SUM(F18:H18)</f>
        <v>3</v>
      </c>
      <c r="F18" s="219">
        <v>1</v>
      </c>
      <c r="G18" s="219">
        <v>1</v>
      </c>
      <c r="H18" s="219">
        <v>1</v>
      </c>
    </row>
    <row r="19" spans="1:11">
      <c r="A19" s="180" t="s">
        <v>97</v>
      </c>
      <c r="B19" s="177">
        <v>0.5</v>
      </c>
      <c r="C19" s="217">
        <v>0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217">
        <v>0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21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21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f>SUM(F23:H23)</f>
        <v>3</v>
      </c>
      <c r="F23" s="219">
        <v>1</v>
      </c>
      <c r="G23" s="219">
        <v>1</v>
      </c>
      <c r="H23" s="219">
        <v>1</v>
      </c>
    </row>
    <row r="24" spans="1:11">
      <c r="A24" s="185" t="s">
        <v>102</v>
      </c>
      <c r="B24" s="177">
        <v>2</v>
      </c>
      <c r="C24" s="177">
        <f>SUM(C25:C26)</f>
        <v>2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f>SUM(F25:H25)</f>
        <v>3</v>
      </c>
      <c r="F25" s="219">
        <v>1</v>
      </c>
      <c r="G25" s="219">
        <v>1</v>
      </c>
      <c r="H25" s="219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f>SUM(F26:H26)</f>
        <v>3</v>
      </c>
      <c r="F26" s="219">
        <v>1</v>
      </c>
      <c r="G26" s="219">
        <v>1</v>
      </c>
      <c r="H26" s="219">
        <v>1</v>
      </c>
    </row>
    <row r="27" spans="1:11">
      <c r="A27" s="178" t="s">
        <v>105</v>
      </c>
      <c r="B27" s="179">
        <v>5</v>
      </c>
      <c r="C27" s="179">
        <f>SUM(C28,C32)</f>
        <v>3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f>SUM(C29:C31)</f>
        <v>1</v>
      </c>
      <c r="D28" s="174">
        <v>3</v>
      </c>
      <c r="E28" s="174">
        <f>SUM(F28:H28)</f>
        <v>3</v>
      </c>
      <c r="F28" s="219">
        <v>1</v>
      </c>
      <c r="G28" s="219">
        <v>1</v>
      </c>
      <c r="H28" s="219">
        <v>1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220"/>
      <c r="G29" s="220"/>
      <c r="H29" s="220"/>
    </row>
    <row r="30" spans="1:11">
      <c r="A30" s="180" t="s">
        <v>108</v>
      </c>
      <c r="B30" s="177">
        <v>1</v>
      </c>
      <c r="C30" s="177">
        <v>1</v>
      </c>
      <c r="D30" s="174"/>
      <c r="E30" s="174"/>
      <c r="F30" s="220"/>
      <c r="G30" s="220"/>
      <c r="H30" s="22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220"/>
      <c r="G31" s="220"/>
      <c r="H31" s="220"/>
    </row>
    <row r="32" spans="1:11">
      <c r="A32" s="178" t="s">
        <v>110</v>
      </c>
      <c r="B32" s="179">
        <v>2</v>
      </c>
      <c r="C32" s="179">
        <f>SUM(C33:C34)</f>
        <v>2</v>
      </c>
      <c r="D32" s="129">
        <v>3</v>
      </c>
      <c r="E32" s="129">
        <f>SUM(F32:H32)</f>
        <v>3</v>
      </c>
      <c r="F32" s="221">
        <v>1</v>
      </c>
      <c r="G32" s="221">
        <v>1</v>
      </c>
      <c r="H32" s="22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222"/>
      <c r="F33" s="130"/>
      <c r="G33" s="130"/>
      <c r="H33" s="130"/>
    </row>
    <row r="34" spans="1:10">
      <c r="A34" s="180" t="s">
        <v>112</v>
      </c>
      <c r="B34" s="177">
        <v>1</v>
      </c>
      <c r="C34" s="177">
        <v>1</v>
      </c>
      <c r="D34" s="174"/>
      <c r="E34" s="222"/>
      <c r="F34" s="130"/>
      <c r="G34" s="130"/>
      <c r="H34" s="130"/>
    </row>
    <row r="35" spans="1:10" ht="107.25">
      <c r="B35" s="186" t="s">
        <v>76</v>
      </c>
      <c r="C35" s="187" t="e">
        <f t="array" aca="1" ref="C35" ca="1">_xlfn.IFS(C5&gt;=12, "A", C5&gt;=10.5, "B", C5&gt;=9, "C", C5&gt;=7.5, "D", C5&lt;7.5, "F")</f>
        <v>#NAME?</v>
      </c>
      <c r="D35" s="141" t="s">
        <v>74</v>
      </c>
      <c r="E35" s="188" t="e">
        <f t="array" aca="1" ref="E35" ca="1">_xlfn.IFS(E5&gt;24, "5", E5&gt;18, "4", E5&gt;12, "3", E5&gt;6.5, "2", E5&lt;=6, "1")</f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f>C5*7/B5</f>
        <v>5.3666666666666663</v>
      </c>
      <c r="D37" s="145" t="s">
        <v>114</v>
      </c>
      <c r="E37" s="190">
        <f>E5*3/36</f>
        <v>2.9166666666666665</v>
      </c>
      <c r="F37" s="147" t="s">
        <v>113</v>
      </c>
      <c r="G37" s="148">
        <f>E37+C37</f>
        <v>8.2833333333333332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11D42-1C47-4E5E-8624-21DB2CCE7744}">
  <dimension ref="A1:M100"/>
  <sheetViews>
    <sheetView topLeftCell="A26" zoomScale="46" zoomScaleNormal="46" workbookViewId="0">
      <selection activeCell="K39" sqref="K39"/>
    </sheetView>
  </sheetViews>
  <sheetFormatPr defaultColWidth="14.42578125" defaultRowHeight="15"/>
  <cols>
    <col min="1" max="1" width="112.28515625" customWidth="1"/>
    <col min="2" max="2" width="28.28515625" customWidth="1"/>
    <col min="3" max="3" width="55.42578125" customWidth="1"/>
    <col min="4" max="4" width="28.85546875" customWidth="1"/>
    <col min="5" max="5" width="34.85546875" customWidth="1"/>
    <col min="6" max="6" width="26.7109375" customWidth="1"/>
    <col min="7" max="7" width="45.28515625" customWidth="1"/>
    <col min="8" max="8" width="24.42578125" customWidth="1"/>
    <col min="9" max="9" width="8.7109375" customWidth="1"/>
    <col min="10" max="10" width="27.5703125" customWidth="1"/>
    <col min="11" max="11" width="31.42578125" customWidth="1"/>
    <col min="13" max="13" width="36" customWidth="1"/>
  </cols>
  <sheetData>
    <row r="1" spans="1:13" ht="41.25" customHeight="1">
      <c r="A1" s="53" t="s">
        <v>75</v>
      </c>
      <c r="B1" s="54" t="s">
        <v>76</v>
      </c>
      <c r="C1" s="55"/>
      <c r="D1" s="56" t="s">
        <v>74</v>
      </c>
      <c r="E1" s="55"/>
      <c r="F1" s="57"/>
      <c r="G1" s="57"/>
      <c r="H1" s="57"/>
      <c r="I1" s="58"/>
      <c r="J1" s="58"/>
      <c r="K1" s="58"/>
    </row>
    <row r="2" spans="1:13" ht="41.25" customHeight="1">
      <c r="A2" s="59"/>
      <c r="B2" s="60">
        <v>0.7</v>
      </c>
      <c r="C2" s="55"/>
      <c r="D2" s="61">
        <v>0.3</v>
      </c>
      <c r="E2" s="55"/>
      <c r="F2" s="57"/>
      <c r="G2" s="57"/>
      <c r="H2" s="57"/>
      <c r="I2" s="58"/>
      <c r="J2" s="58"/>
      <c r="K2" s="58"/>
    </row>
    <row r="3" spans="1:13" ht="41.25" hidden="1" customHeight="1">
      <c r="A3" s="59" t="s">
        <v>77</v>
      </c>
      <c r="B3" s="62">
        <v>1</v>
      </c>
      <c r="C3" s="55"/>
      <c r="D3" s="63"/>
      <c r="E3" s="63"/>
      <c r="F3" s="57"/>
      <c r="G3" s="57"/>
      <c r="H3" s="57"/>
      <c r="I3" s="58"/>
      <c r="J3" s="58"/>
      <c r="K3" s="58"/>
    </row>
    <row r="4" spans="1:13" ht="41.25" customHeight="1">
      <c r="A4" s="59"/>
      <c r="B4" s="64" t="s">
        <v>78</v>
      </c>
      <c r="C4" s="65" t="s">
        <v>79</v>
      </c>
      <c r="D4" s="63" t="s">
        <v>78</v>
      </c>
      <c r="E4" s="63" t="s">
        <v>79</v>
      </c>
      <c r="F4" s="57"/>
      <c r="G4" s="57"/>
      <c r="H4" s="57"/>
      <c r="I4" s="58"/>
      <c r="J4" s="58"/>
      <c r="K4" s="58"/>
    </row>
    <row r="5" spans="1:13" ht="88.5" customHeight="1">
      <c r="A5" s="66" t="s">
        <v>80</v>
      </c>
      <c r="B5" s="67">
        <v>15</v>
      </c>
      <c r="C5" s="67">
        <f>SUM(C6,C27)</f>
        <v>12</v>
      </c>
      <c r="D5" s="63">
        <v>36</v>
      </c>
      <c r="E5" s="63">
        <f>SUM(E8,E9,E11,E12,E14,E17,E18,E23,E25,E26,E28,E32)</f>
        <v>28</v>
      </c>
      <c r="F5" s="68" t="s">
        <v>81</v>
      </c>
      <c r="G5" s="68" t="s">
        <v>82</v>
      </c>
      <c r="H5" s="68" t="s">
        <v>83</v>
      </c>
      <c r="I5" s="58"/>
      <c r="J5" s="58"/>
      <c r="K5" s="58"/>
    </row>
    <row r="6" spans="1:13" ht="41.25" customHeight="1">
      <c r="A6" s="69" t="s">
        <v>84</v>
      </c>
      <c r="B6" s="70">
        <v>10</v>
      </c>
      <c r="C6" s="70">
        <v>8</v>
      </c>
      <c r="D6" s="71"/>
      <c r="E6" s="71"/>
      <c r="F6" s="57"/>
      <c r="G6" s="57"/>
      <c r="H6" s="57"/>
      <c r="I6" s="58"/>
      <c r="J6" s="58"/>
      <c r="K6" s="58"/>
    </row>
    <row r="7" spans="1:13" ht="41.25" customHeight="1">
      <c r="A7" s="69" t="s">
        <v>85</v>
      </c>
      <c r="B7" s="70">
        <v>2</v>
      </c>
      <c r="C7" s="70">
        <v>2</v>
      </c>
      <c r="D7" s="71"/>
      <c r="E7" s="71"/>
      <c r="F7" s="57"/>
      <c r="G7" s="57"/>
      <c r="H7" s="57"/>
      <c r="I7" s="58"/>
      <c r="J7" s="58"/>
      <c r="K7" s="58"/>
      <c r="M7" s="72"/>
    </row>
    <row r="8" spans="1:13" ht="41.25" customHeight="1">
      <c r="A8" s="73" t="s">
        <v>86</v>
      </c>
      <c r="B8" s="67">
        <v>1</v>
      </c>
      <c r="C8" s="67">
        <v>1</v>
      </c>
      <c r="D8" s="63">
        <v>3</v>
      </c>
      <c r="E8" s="63">
        <f>SUM(F8:H8)</f>
        <v>3</v>
      </c>
      <c r="F8" s="74">
        <v>1</v>
      </c>
      <c r="G8" s="74">
        <v>1</v>
      </c>
      <c r="H8" s="74">
        <v>1</v>
      </c>
      <c r="I8" s="58"/>
      <c r="J8" s="58"/>
      <c r="K8" s="58"/>
      <c r="M8" s="72"/>
    </row>
    <row r="9" spans="1:13" ht="41.25" customHeight="1">
      <c r="A9" s="73" t="s">
        <v>87</v>
      </c>
      <c r="B9" s="67">
        <v>1</v>
      </c>
      <c r="C9" s="67">
        <v>0</v>
      </c>
      <c r="D9" s="63">
        <v>3</v>
      </c>
      <c r="E9" s="63">
        <v>1</v>
      </c>
      <c r="F9" s="74">
        <v>1</v>
      </c>
      <c r="G9" s="74">
        <v>1</v>
      </c>
      <c r="H9" s="74">
        <v>1</v>
      </c>
      <c r="I9" s="58"/>
      <c r="J9" s="58"/>
      <c r="K9" s="58"/>
      <c r="M9" s="72"/>
    </row>
    <row r="10" spans="1:13" ht="41.25" customHeight="1">
      <c r="A10" s="69" t="s">
        <v>88</v>
      </c>
      <c r="B10" s="70">
        <v>3</v>
      </c>
      <c r="C10" s="70">
        <f>SUM(C11:C14)</f>
        <v>2</v>
      </c>
      <c r="D10" s="71"/>
      <c r="E10" s="71"/>
      <c r="F10" s="57"/>
      <c r="G10" s="57"/>
      <c r="H10" s="57"/>
      <c r="I10" s="58"/>
      <c r="J10" s="58"/>
      <c r="K10" s="58"/>
      <c r="M10" s="72"/>
    </row>
    <row r="11" spans="1:13" ht="41.25" customHeight="1">
      <c r="A11" s="73" t="s">
        <v>89</v>
      </c>
      <c r="B11" s="67">
        <v>1</v>
      </c>
      <c r="C11" s="67">
        <v>1</v>
      </c>
      <c r="D11" s="63">
        <v>3</v>
      </c>
      <c r="E11" s="63">
        <v>2</v>
      </c>
      <c r="F11" s="74">
        <v>1</v>
      </c>
      <c r="G11" s="74">
        <v>1</v>
      </c>
      <c r="H11" s="74">
        <v>1</v>
      </c>
      <c r="I11" s="58"/>
      <c r="J11" s="58"/>
      <c r="K11" s="58"/>
      <c r="M11" s="72"/>
    </row>
    <row r="12" spans="1:13" ht="41.25" customHeight="1">
      <c r="A12" s="73" t="s">
        <v>90</v>
      </c>
      <c r="B12" s="67">
        <v>0.5</v>
      </c>
      <c r="C12" s="67">
        <v>0.5</v>
      </c>
      <c r="D12" s="75">
        <v>3</v>
      </c>
      <c r="E12" s="75">
        <v>2</v>
      </c>
      <c r="F12" s="76">
        <v>1</v>
      </c>
      <c r="G12" s="76">
        <v>1</v>
      </c>
      <c r="H12" s="76">
        <v>1</v>
      </c>
      <c r="I12" s="58"/>
      <c r="J12" s="58"/>
      <c r="K12" s="58"/>
      <c r="M12" s="72"/>
    </row>
    <row r="13" spans="1:13" ht="41.25" customHeight="1">
      <c r="A13" s="73" t="s">
        <v>91</v>
      </c>
      <c r="B13" s="67">
        <v>0.5</v>
      </c>
      <c r="C13" s="67">
        <v>0.5</v>
      </c>
      <c r="D13" s="55"/>
      <c r="E13" s="55"/>
      <c r="F13" s="55"/>
      <c r="G13" s="55"/>
      <c r="H13" s="55"/>
      <c r="I13" s="58"/>
      <c r="J13" s="58"/>
      <c r="K13" s="58"/>
      <c r="M13" s="72"/>
    </row>
    <row r="14" spans="1:13" ht="41.25" customHeight="1">
      <c r="A14" s="73" t="s">
        <v>92</v>
      </c>
      <c r="B14" s="67">
        <v>1</v>
      </c>
      <c r="C14" s="67"/>
      <c r="D14" s="63">
        <v>3</v>
      </c>
      <c r="E14" s="63">
        <f>SUM(F14:H14)</f>
        <v>3</v>
      </c>
      <c r="F14" s="74">
        <v>1</v>
      </c>
      <c r="G14" s="74">
        <v>1</v>
      </c>
      <c r="H14" s="74">
        <v>1</v>
      </c>
      <c r="I14" s="58"/>
      <c r="J14" s="77"/>
      <c r="K14" s="77"/>
      <c r="M14" s="72"/>
    </row>
    <row r="15" spans="1:13" ht="41.25" customHeight="1">
      <c r="A15" s="69" t="s">
        <v>93</v>
      </c>
      <c r="B15" s="70">
        <v>5</v>
      </c>
      <c r="C15" s="70"/>
      <c r="D15" s="71"/>
      <c r="E15" s="71"/>
      <c r="F15" s="57"/>
      <c r="G15" s="57"/>
      <c r="H15" s="57"/>
      <c r="I15" s="58"/>
      <c r="J15" s="58"/>
      <c r="K15" s="58"/>
      <c r="M15" s="72"/>
    </row>
    <row r="16" spans="1:13" ht="41.25" customHeight="1">
      <c r="A16" s="78" t="s">
        <v>94</v>
      </c>
      <c r="B16" s="67">
        <v>2</v>
      </c>
      <c r="C16" s="67">
        <v>2</v>
      </c>
      <c r="D16" s="63"/>
      <c r="E16" s="63"/>
      <c r="F16" s="57"/>
      <c r="G16" s="57"/>
      <c r="H16" s="57"/>
      <c r="I16" s="58"/>
      <c r="J16" s="79"/>
      <c r="K16" s="79"/>
      <c r="M16" s="72"/>
    </row>
    <row r="17" spans="1:13" ht="41.25" customHeight="1">
      <c r="A17" s="73" t="s">
        <v>95</v>
      </c>
      <c r="B17" s="67">
        <v>1</v>
      </c>
      <c r="C17" s="67">
        <v>1</v>
      </c>
      <c r="D17" s="63">
        <v>3</v>
      </c>
      <c r="E17" s="63">
        <v>0</v>
      </c>
      <c r="F17" s="74">
        <v>1</v>
      </c>
      <c r="G17" s="74">
        <v>1</v>
      </c>
      <c r="H17" s="74">
        <v>1</v>
      </c>
      <c r="I17" s="58"/>
      <c r="J17" s="58"/>
      <c r="K17" s="58"/>
      <c r="M17" s="72"/>
    </row>
    <row r="18" spans="1:13" ht="41.25" customHeight="1">
      <c r="A18" s="73" t="s">
        <v>96</v>
      </c>
      <c r="B18" s="67">
        <v>1</v>
      </c>
      <c r="C18" s="67">
        <v>0</v>
      </c>
      <c r="D18" s="63">
        <v>3</v>
      </c>
      <c r="E18" s="63">
        <f>SUM(F18:H18)</f>
        <v>3</v>
      </c>
      <c r="F18" s="74">
        <v>1</v>
      </c>
      <c r="G18" s="74">
        <v>1</v>
      </c>
      <c r="H18" s="74">
        <v>1</v>
      </c>
      <c r="I18" s="58"/>
      <c r="J18" s="58"/>
      <c r="K18" s="58"/>
      <c r="M18" s="72"/>
    </row>
    <row r="19" spans="1:13" ht="41.25" customHeight="1">
      <c r="A19" s="73" t="s">
        <v>97</v>
      </c>
      <c r="B19" s="67">
        <v>1</v>
      </c>
      <c r="C19" s="67">
        <v>0.5</v>
      </c>
      <c r="D19" s="63"/>
      <c r="E19" s="63"/>
      <c r="F19" s="57"/>
      <c r="G19" s="57"/>
      <c r="H19" s="57"/>
      <c r="I19" s="58"/>
      <c r="J19" s="58"/>
      <c r="K19" s="58"/>
      <c r="M19" s="72"/>
    </row>
    <row r="20" spans="1:13" ht="41.25" customHeight="1">
      <c r="A20" s="73" t="s">
        <v>98</v>
      </c>
      <c r="B20" s="67">
        <v>0.5</v>
      </c>
      <c r="C20" s="67">
        <v>0.5</v>
      </c>
      <c r="D20" s="63"/>
      <c r="E20" s="63"/>
      <c r="F20" s="57"/>
      <c r="G20" s="57"/>
      <c r="H20" s="57"/>
      <c r="I20" s="58"/>
      <c r="J20" s="58"/>
      <c r="K20" s="58"/>
      <c r="M20" s="72"/>
    </row>
    <row r="21" spans="1:13" ht="41.25" customHeight="1">
      <c r="A21" s="73" t="s">
        <v>99</v>
      </c>
      <c r="B21" s="67">
        <v>0.5</v>
      </c>
      <c r="C21" s="67">
        <v>0.5</v>
      </c>
      <c r="D21" s="63"/>
      <c r="E21" s="63"/>
      <c r="F21" s="57"/>
      <c r="G21" s="57"/>
      <c r="H21" s="57"/>
      <c r="I21" s="58"/>
      <c r="J21" s="58"/>
      <c r="K21" s="58"/>
      <c r="M21" s="72"/>
    </row>
    <row r="22" spans="1:13" ht="41.25" customHeight="1">
      <c r="A22" s="73" t="s">
        <v>100</v>
      </c>
      <c r="B22" s="67">
        <v>0.5</v>
      </c>
      <c r="C22" s="67">
        <v>0.5</v>
      </c>
      <c r="D22" s="63"/>
      <c r="E22" s="63"/>
      <c r="F22" s="57"/>
      <c r="G22" s="57"/>
      <c r="H22" s="57"/>
      <c r="I22" s="58"/>
      <c r="J22" s="58"/>
      <c r="K22" s="58"/>
      <c r="M22" s="72"/>
    </row>
    <row r="23" spans="1:13" ht="41.25" customHeight="1">
      <c r="A23" s="69" t="s">
        <v>101</v>
      </c>
      <c r="B23" s="80">
        <v>0.5</v>
      </c>
      <c r="C23" s="80">
        <v>1</v>
      </c>
      <c r="D23" s="71">
        <v>3</v>
      </c>
      <c r="E23" s="71">
        <f>SUM(F23:H23)</f>
        <v>3</v>
      </c>
      <c r="F23" s="74">
        <v>1</v>
      </c>
      <c r="G23" s="74">
        <v>1</v>
      </c>
      <c r="H23" s="74">
        <v>1</v>
      </c>
      <c r="I23" s="58"/>
      <c r="J23" s="58"/>
      <c r="K23" s="58"/>
      <c r="M23" s="72"/>
    </row>
    <row r="24" spans="1:13" ht="41.25" customHeight="1">
      <c r="A24" s="81" t="s">
        <v>102</v>
      </c>
      <c r="B24" s="82">
        <v>2</v>
      </c>
      <c r="C24" s="82">
        <v>2</v>
      </c>
      <c r="D24" s="63"/>
      <c r="E24" s="63"/>
      <c r="F24" s="57"/>
      <c r="G24" s="57"/>
      <c r="H24" s="57"/>
      <c r="I24" s="58"/>
      <c r="J24" s="79"/>
      <c r="K24" s="79"/>
      <c r="M24" s="72"/>
    </row>
    <row r="25" spans="1:13" ht="41.25" customHeight="1">
      <c r="A25" s="73" t="s">
        <v>103</v>
      </c>
      <c r="B25" s="82">
        <v>1</v>
      </c>
      <c r="C25" s="82">
        <v>1</v>
      </c>
      <c r="D25" s="63">
        <v>3</v>
      </c>
      <c r="E25" s="63">
        <v>3</v>
      </c>
      <c r="F25" s="74">
        <v>1</v>
      </c>
      <c r="G25" s="74">
        <v>1</v>
      </c>
      <c r="H25" s="74">
        <v>1</v>
      </c>
      <c r="I25" s="58"/>
      <c r="J25" s="58"/>
      <c r="K25" s="58"/>
      <c r="M25" s="72"/>
    </row>
    <row r="26" spans="1:13" ht="41.25" customHeight="1">
      <c r="A26" s="73" t="s">
        <v>104</v>
      </c>
      <c r="B26" s="82">
        <v>1</v>
      </c>
      <c r="C26" s="82">
        <v>1</v>
      </c>
      <c r="D26" s="63">
        <v>3</v>
      </c>
      <c r="E26" s="63">
        <v>2</v>
      </c>
      <c r="F26" s="74">
        <v>1</v>
      </c>
      <c r="G26" s="74">
        <v>1</v>
      </c>
      <c r="H26" s="74">
        <v>1</v>
      </c>
      <c r="I26" s="58"/>
      <c r="J26" s="58"/>
      <c r="K26" s="58"/>
      <c r="M26" s="72"/>
    </row>
    <row r="27" spans="1:13" ht="41.25" customHeight="1">
      <c r="A27" s="69" t="s">
        <v>105</v>
      </c>
      <c r="B27" s="80">
        <v>5</v>
      </c>
      <c r="C27" s="80">
        <f>SUM(C28,C32)</f>
        <v>4</v>
      </c>
      <c r="D27" s="71"/>
      <c r="E27" s="71"/>
      <c r="F27" s="57"/>
      <c r="G27" s="57"/>
      <c r="H27" s="57"/>
      <c r="I27" s="58"/>
      <c r="J27" s="58"/>
      <c r="K27" s="58"/>
      <c r="M27" s="72"/>
    </row>
    <row r="28" spans="1:13" ht="41.25" customHeight="1">
      <c r="A28" s="81" t="s">
        <v>106</v>
      </c>
      <c r="B28" s="82">
        <v>3</v>
      </c>
      <c r="C28" s="82">
        <v>3</v>
      </c>
      <c r="D28" s="63">
        <v>3</v>
      </c>
      <c r="E28" s="63">
        <f>SUM(F28:H28)</f>
        <v>3</v>
      </c>
      <c r="F28" s="74">
        <v>1</v>
      </c>
      <c r="G28" s="74">
        <v>1</v>
      </c>
      <c r="H28" s="74">
        <v>1</v>
      </c>
      <c r="I28" s="58"/>
      <c r="J28" s="79"/>
      <c r="K28" s="79"/>
      <c r="M28" s="72"/>
    </row>
    <row r="29" spans="1:13" ht="41.25" customHeight="1">
      <c r="A29" s="73" t="s">
        <v>107</v>
      </c>
      <c r="B29" s="82">
        <v>1</v>
      </c>
      <c r="C29" s="82">
        <v>1</v>
      </c>
      <c r="D29" s="63"/>
      <c r="E29" s="63"/>
      <c r="F29" s="57"/>
      <c r="G29" s="57"/>
      <c r="H29" s="57"/>
      <c r="I29" s="58"/>
      <c r="J29" s="58"/>
      <c r="K29" s="58"/>
      <c r="M29" s="72"/>
    </row>
    <row r="30" spans="1:13" ht="41.25" customHeight="1">
      <c r="A30" s="73" t="s">
        <v>108</v>
      </c>
      <c r="B30" s="82">
        <v>1</v>
      </c>
      <c r="C30" s="82">
        <v>1</v>
      </c>
      <c r="D30" s="63"/>
      <c r="E30" s="63"/>
      <c r="F30" s="57"/>
      <c r="G30" s="57"/>
      <c r="H30" s="57"/>
      <c r="I30" s="58"/>
      <c r="J30" s="58"/>
      <c r="K30" s="58"/>
      <c r="M30" s="72"/>
    </row>
    <row r="31" spans="1:13" ht="41.25" customHeight="1">
      <c r="A31" s="73" t="s">
        <v>109</v>
      </c>
      <c r="B31" s="82">
        <v>1</v>
      </c>
      <c r="C31" s="82">
        <v>1</v>
      </c>
      <c r="D31" s="63"/>
      <c r="E31" s="63"/>
      <c r="F31" s="57"/>
      <c r="G31" s="57"/>
      <c r="H31" s="57"/>
      <c r="I31" s="58"/>
      <c r="J31" s="58"/>
      <c r="K31" s="58"/>
      <c r="M31" s="72"/>
    </row>
    <row r="32" spans="1:13" ht="41.25" customHeight="1">
      <c r="A32" s="69" t="s">
        <v>110</v>
      </c>
      <c r="B32" s="80">
        <v>2</v>
      </c>
      <c r="C32" s="80">
        <f>SUM(C33:C34)</f>
        <v>1</v>
      </c>
      <c r="D32" s="71">
        <v>3</v>
      </c>
      <c r="E32" s="71">
        <f>SUM(F32:H32)</f>
        <v>3</v>
      </c>
      <c r="F32" s="74">
        <v>1</v>
      </c>
      <c r="G32" s="74">
        <v>1</v>
      </c>
      <c r="H32" s="74">
        <v>1</v>
      </c>
      <c r="I32" s="58"/>
      <c r="J32" s="58"/>
      <c r="K32" s="58"/>
      <c r="M32" s="72"/>
    </row>
    <row r="33" spans="1:13" ht="41.25" customHeight="1">
      <c r="A33" s="73" t="s">
        <v>111</v>
      </c>
      <c r="B33" s="82">
        <v>1</v>
      </c>
      <c r="C33" s="82">
        <v>1</v>
      </c>
      <c r="D33" s="63"/>
      <c r="E33" s="63"/>
      <c r="F33" s="57"/>
      <c r="G33" s="57"/>
      <c r="H33" s="57"/>
      <c r="I33" s="58"/>
      <c r="J33" s="58"/>
      <c r="K33" s="58"/>
      <c r="M33" s="72"/>
    </row>
    <row r="34" spans="1:13" ht="56.25" customHeight="1">
      <c r="A34" s="73" t="s">
        <v>112</v>
      </c>
      <c r="B34" s="82">
        <v>1</v>
      </c>
      <c r="C34" s="82">
        <v>0</v>
      </c>
      <c r="D34" s="63"/>
      <c r="E34" s="63"/>
      <c r="F34" s="57"/>
      <c r="G34" s="57"/>
      <c r="H34" s="57"/>
      <c r="I34" s="58"/>
      <c r="J34" s="58"/>
      <c r="K34" s="58"/>
      <c r="M34" s="72"/>
    </row>
    <row r="35" spans="1:13" ht="93" customHeight="1">
      <c r="A35" s="58"/>
      <c r="B35" s="83" t="s">
        <v>76</v>
      </c>
      <c r="C35" s="84" t="e">
        <f t="array" aca="1" ref="C35" ca="1">IFS(C5&gt;=12, "A", C5&gt;=10.5, "B", C5&gt;=9, "C", C5&gt;=7.5, "D", C5&lt;7.5, "F")</f>
        <v>#NAME?</v>
      </c>
      <c r="D35" s="85" t="s">
        <v>74</v>
      </c>
      <c r="E35" s="86" t="e">
        <f t="array" aca="1" ref="E35" ca="1">IFS(E5&gt;24, "5", E5&gt;18, "4", E5&gt;12, "3", E5&gt;6.5, "2", E5&lt;=6, "1")</f>
        <v>#NAME?</v>
      </c>
      <c r="F35" s="57"/>
      <c r="G35" s="57"/>
      <c r="H35" s="57"/>
      <c r="I35" s="58"/>
      <c r="J35" s="58"/>
      <c r="K35" s="58"/>
      <c r="M35" s="72"/>
    </row>
    <row r="36" spans="1:13" ht="41.25" customHeight="1">
      <c r="A36" s="58"/>
      <c r="B36" s="58"/>
      <c r="C36" s="87" t="s">
        <v>113</v>
      </c>
      <c r="D36" s="59"/>
      <c r="E36" s="87" t="s">
        <v>113</v>
      </c>
      <c r="F36" s="57"/>
      <c r="G36" s="57"/>
      <c r="H36" s="57"/>
      <c r="I36" s="58"/>
      <c r="J36" s="58"/>
      <c r="K36" s="58"/>
      <c r="M36" s="72"/>
    </row>
    <row r="37" spans="1:13" ht="86.25" customHeight="1">
      <c r="A37" s="58"/>
      <c r="B37" s="58"/>
      <c r="C37" s="88">
        <f>C5*7/B5</f>
        <v>5.6</v>
      </c>
      <c r="D37" s="89" t="s">
        <v>114</v>
      </c>
      <c r="E37" s="90">
        <f>E5*3/36</f>
        <v>2.3333333333333335</v>
      </c>
      <c r="F37" s="91" t="s">
        <v>113</v>
      </c>
      <c r="G37" s="92">
        <f>E37+C37</f>
        <v>7.9333333333333336</v>
      </c>
      <c r="H37" s="93" t="s">
        <v>115</v>
      </c>
      <c r="I37" s="58"/>
      <c r="J37" s="58"/>
      <c r="K37" s="58"/>
      <c r="M37" s="72"/>
    </row>
    <row r="38" spans="1:13" ht="41.25" customHeight="1">
      <c r="A38" s="58"/>
      <c r="B38" s="58"/>
      <c r="C38" s="59"/>
      <c r="D38" s="59"/>
      <c r="E38" s="59"/>
      <c r="F38" s="57"/>
      <c r="G38" s="57"/>
      <c r="H38" s="57"/>
      <c r="I38" s="58"/>
      <c r="J38" s="58"/>
      <c r="K38" s="58"/>
      <c r="M38" s="72"/>
    </row>
    <row r="39" spans="1:13" ht="41.25" customHeight="1">
      <c r="A39" s="58"/>
      <c r="B39" s="94" t="s">
        <v>25</v>
      </c>
      <c r="C39" s="95"/>
      <c r="D39" s="96"/>
      <c r="E39" s="59"/>
      <c r="F39" s="97" t="s">
        <v>116</v>
      </c>
      <c r="G39" s="95"/>
      <c r="H39" s="96"/>
      <c r="I39" s="58"/>
      <c r="J39" s="58"/>
      <c r="K39" s="58"/>
    </row>
    <row r="40" spans="1:13" ht="41.25" customHeight="1">
      <c r="A40" s="58"/>
      <c r="B40" s="98" t="s">
        <v>26</v>
      </c>
      <c r="C40" s="99" t="s">
        <v>32</v>
      </c>
      <c r="D40" s="96"/>
      <c r="E40" s="59"/>
      <c r="F40" s="100" t="s">
        <v>1</v>
      </c>
      <c r="G40" s="100" t="s">
        <v>26</v>
      </c>
      <c r="H40" s="100" t="s">
        <v>43</v>
      </c>
      <c r="I40" s="58"/>
      <c r="J40" s="58"/>
      <c r="K40" s="58"/>
    </row>
    <row r="41" spans="1:13" ht="41.25" customHeight="1">
      <c r="A41" s="58"/>
      <c r="B41" s="101" t="s">
        <v>27</v>
      </c>
      <c r="C41" s="102" t="s">
        <v>33</v>
      </c>
      <c r="D41" s="98" t="s">
        <v>2</v>
      </c>
      <c r="E41" s="59"/>
      <c r="F41" s="102">
        <v>5</v>
      </c>
      <c r="G41" s="102" t="s">
        <v>38</v>
      </c>
      <c r="H41" s="102" t="s">
        <v>44</v>
      </c>
      <c r="I41" s="58"/>
      <c r="J41" s="103"/>
      <c r="K41" s="58"/>
    </row>
    <row r="42" spans="1:13" ht="41.25" customHeight="1">
      <c r="A42" s="58"/>
      <c r="B42" s="101" t="s">
        <v>28</v>
      </c>
      <c r="C42" s="102" t="s">
        <v>34</v>
      </c>
      <c r="D42" s="104" t="s">
        <v>17</v>
      </c>
      <c r="E42" s="59"/>
      <c r="F42" s="105">
        <v>4</v>
      </c>
      <c r="G42" s="102" t="s">
        <v>39</v>
      </c>
      <c r="H42" s="102" t="s">
        <v>45</v>
      </c>
      <c r="I42" s="58"/>
      <c r="J42" s="103"/>
      <c r="K42" s="58"/>
    </row>
    <row r="43" spans="1:13" ht="41.25" customHeight="1">
      <c r="A43" s="58"/>
      <c r="B43" s="101" t="s">
        <v>29</v>
      </c>
      <c r="C43" s="102" t="s">
        <v>35</v>
      </c>
      <c r="D43" s="106" t="s">
        <v>5</v>
      </c>
      <c r="E43" s="59"/>
      <c r="F43" s="107">
        <v>3</v>
      </c>
      <c r="G43" s="102" t="s">
        <v>40</v>
      </c>
      <c r="H43" s="102" t="s">
        <v>46</v>
      </c>
      <c r="I43" s="58"/>
      <c r="J43" s="103"/>
      <c r="K43" s="58"/>
    </row>
    <row r="44" spans="1:13" ht="41.25" customHeight="1">
      <c r="A44" s="58"/>
      <c r="B44" s="101" t="s">
        <v>30</v>
      </c>
      <c r="C44" s="102" t="s">
        <v>36</v>
      </c>
      <c r="D44" s="108" t="s">
        <v>7</v>
      </c>
      <c r="E44" s="59"/>
      <c r="F44" s="109">
        <v>2</v>
      </c>
      <c r="G44" s="102" t="s">
        <v>41</v>
      </c>
      <c r="H44" s="102" t="s">
        <v>47</v>
      </c>
      <c r="I44" s="58"/>
      <c r="J44" s="103"/>
      <c r="K44" s="58"/>
    </row>
    <row r="45" spans="1:13" ht="41.25" customHeight="1">
      <c r="A45" s="58"/>
      <c r="B45" s="101" t="s">
        <v>31</v>
      </c>
      <c r="C45" s="102" t="s">
        <v>37</v>
      </c>
      <c r="D45" s="110" t="s">
        <v>9</v>
      </c>
      <c r="E45" s="59"/>
      <c r="F45" s="111">
        <v>1</v>
      </c>
      <c r="G45" s="102" t="s">
        <v>42</v>
      </c>
      <c r="H45" s="102" t="s">
        <v>48</v>
      </c>
      <c r="I45" s="58"/>
      <c r="J45" s="103"/>
      <c r="K45" s="58"/>
    </row>
    <row r="46" spans="1:13" ht="41.25" customHeight="1">
      <c r="A46" s="58"/>
      <c r="B46" s="58"/>
      <c r="C46" s="59"/>
      <c r="D46" s="59"/>
      <c r="E46" s="59"/>
      <c r="F46" s="57"/>
      <c r="G46" s="57"/>
      <c r="H46" s="57"/>
      <c r="I46" s="58"/>
      <c r="J46" s="58"/>
      <c r="K46" s="58"/>
    </row>
    <row r="47" spans="1:13" ht="41.25" customHeight="1">
      <c r="A47" s="58"/>
      <c r="B47" s="58"/>
      <c r="C47" s="59"/>
      <c r="D47" s="59"/>
      <c r="E47" s="59"/>
      <c r="F47" s="57"/>
      <c r="G47" s="57"/>
      <c r="H47" s="57"/>
      <c r="I47" s="58"/>
      <c r="J47" s="58"/>
      <c r="K47" s="58"/>
    </row>
    <row r="48" spans="1:13" ht="41.25" customHeight="1">
      <c r="A48" s="58"/>
      <c r="B48" s="58"/>
      <c r="C48" s="59"/>
      <c r="D48" s="59"/>
      <c r="E48" s="59"/>
      <c r="F48" s="57"/>
      <c r="G48" s="57"/>
      <c r="H48" s="57"/>
      <c r="I48" s="58"/>
      <c r="J48" s="58"/>
      <c r="K48" s="58"/>
    </row>
    <row r="49" spans="1:11" ht="41.25" customHeight="1">
      <c r="A49" s="58"/>
      <c r="B49" s="58"/>
      <c r="C49" s="59"/>
      <c r="D49" s="59"/>
      <c r="E49" s="59"/>
      <c r="F49" s="57"/>
      <c r="G49" s="57"/>
      <c r="H49" s="57"/>
      <c r="I49" s="58"/>
      <c r="J49" s="58"/>
      <c r="K49" s="58"/>
    </row>
    <row r="50" spans="1:11" ht="41.25" customHeight="1">
      <c r="A50" s="58"/>
      <c r="B50" s="58"/>
      <c r="C50" s="59"/>
      <c r="D50" s="59"/>
      <c r="E50" s="59"/>
      <c r="F50" s="57"/>
      <c r="G50" s="57"/>
      <c r="H50" s="57"/>
      <c r="I50" s="58"/>
      <c r="J50" s="58"/>
      <c r="K50" s="58"/>
    </row>
    <row r="51" spans="1:11" ht="41.25" customHeight="1">
      <c r="A51" s="58"/>
      <c r="B51" s="58"/>
      <c r="C51" s="59"/>
      <c r="D51" s="59"/>
      <c r="E51" s="59"/>
      <c r="F51" s="57"/>
      <c r="G51" s="57"/>
      <c r="H51" s="57"/>
      <c r="I51" s="58"/>
      <c r="J51" s="58"/>
      <c r="K51" s="58"/>
    </row>
    <row r="52" spans="1:11" ht="41.25" customHeight="1">
      <c r="A52" s="58"/>
      <c r="B52" s="58"/>
      <c r="C52" s="59"/>
      <c r="D52" s="59"/>
      <c r="E52" s="59"/>
      <c r="F52" s="57"/>
      <c r="G52" s="57"/>
      <c r="H52" s="57"/>
      <c r="I52" s="58"/>
      <c r="J52" s="58"/>
      <c r="K52" s="58"/>
    </row>
    <row r="53" spans="1:11" ht="41.25" customHeight="1">
      <c r="A53" s="58"/>
      <c r="B53" s="58"/>
      <c r="C53" s="59"/>
      <c r="D53" s="59"/>
      <c r="E53" s="59"/>
      <c r="F53" s="57"/>
      <c r="G53" s="57"/>
      <c r="H53" s="57"/>
      <c r="I53" s="58"/>
      <c r="J53" s="58"/>
      <c r="K53" s="58"/>
    </row>
    <row r="54" spans="1:11" ht="41.25" customHeight="1">
      <c r="A54" s="58"/>
      <c r="B54" s="58"/>
      <c r="C54" s="59"/>
      <c r="D54" s="59"/>
      <c r="E54" s="59"/>
      <c r="F54" s="57"/>
      <c r="G54" s="57"/>
      <c r="H54" s="57"/>
      <c r="I54" s="58"/>
      <c r="J54" s="58"/>
      <c r="K54" s="58"/>
    </row>
    <row r="55" spans="1:11" ht="41.25" customHeight="1">
      <c r="A55" s="58"/>
      <c r="B55" s="58"/>
      <c r="C55" s="59"/>
      <c r="D55" s="59"/>
      <c r="E55" s="59"/>
      <c r="F55" s="57"/>
      <c r="G55" s="57"/>
      <c r="H55" s="57"/>
      <c r="I55" s="58"/>
      <c r="J55" s="58"/>
      <c r="K55" s="58"/>
    </row>
    <row r="56" spans="1:11" ht="41.25" customHeight="1">
      <c r="A56" s="58"/>
      <c r="B56" s="58"/>
      <c r="C56" s="59"/>
      <c r="D56" s="59"/>
      <c r="E56" s="59"/>
      <c r="F56" s="57"/>
      <c r="G56" s="57"/>
      <c r="H56" s="57"/>
      <c r="I56" s="58"/>
      <c r="J56" s="58"/>
      <c r="K56" s="58"/>
    </row>
    <row r="57" spans="1:11" ht="41.25" customHeight="1">
      <c r="A57" s="58"/>
      <c r="B57" s="58"/>
      <c r="C57" s="59"/>
      <c r="D57" s="59"/>
      <c r="E57" s="59"/>
      <c r="F57" s="57"/>
      <c r="G57" s="57"/>
      <c r="H57" s="57"/>
      <c r="I57" s="58"/>
      <c r="J57" s="58"/>
      <c r="K57" s="58"/>
    </row>
    <row r="58" spans="1:11" ht="41.25" customHeight="1">
      <c r="A58" s="58"/>
      <c r="B58" s="58"/>
      <c r="C58" s="59"/>
      <c r="D58" s="59"/>
      <c r="E58" s="59"/>
      <c r="F58" s="57"/>
      <c r="G58" s="57"/>
      <c r="H58" s="57"/>
      <c r="I58" s="58"/>
      <c r="J58" s="58"/>
      <c r="K58" s="58"/>
    </row>
    <row r="59" spans="1:11" ht="41.25" customHeight="1">
      <c r="A59" s="58"/>
      <c r="B59" s="58"/>
      <c r="C59" s="59"/>
      <c r="D59" s="59"/>
      <c r="E59" s="59"/>
      <c r="F59" s="57"/>
      <c r="G59" s="57"/>
      <c r="H59" s="57"/>
      <c r="I59" s="58"/>
      <c r="J59" s="58"/>
      <c r="K59" s="58"/>
    </row>
    <row r="60" spans="1:11" ht="41.25" customHeight="1">
      <c r="A60" s="58"/>
      <c r="B60" s="58"/>
      <c r="C60" s="59"/>
      <c r="D60" s="59"/>
      <c r="E60" s="59"/>
      <c r="F60" s="57"/>
      <c r="G60" s="57"/>
      <c r="H60" s="57"/>
      <c r="I60" s="58"/>
      <c r="J60" s="58"/>
      <c r="K60" s="58"/>
    </row>
    <row r="61" spans="1:11" ht="41.25" customHeight="1">
      <c r="A61" s="58"/>
      <c r="B61" s="58"/>
      <c r="C61" s="59"/>
      <c r="D61" s="59"/>
      <c r="E61" s="59"/>
      <c r="F61" s="57"/>
      <c r="G61" s="57"/>
      <c r="H61" s="57"/>
      <c r="I61" s="58"/>
      <c r="J61" s="58"/>
      <c r="K61" s="58"/>
    </row>
    <row r="62" spans="1:11" ht="41.25" customHeight="1">
      <c r="A62" s="58"/>
      <c r="B62" s="58"/>
      <c r="C62" s="59"/>
      <c r="D62" s="59"/>
      <c r="E62" s="59"/>
      <c r="F62" s="57"/>
      <c r="G62" s="57"/>
      <c r="H62" s="57"/>
      <c r="I62" s="58"/>
      <c r="J62" s="58"/>
      <c r="K62" s="58"/>
    </row>
    <row r="63" spans="1:11" ht="41.25" customHeight="1">
      <c r="A63" s="58"/>
      <c r="B63" s="58"/>
      <c r="C63" s="59"/>
      <c r="D63" s="59"/>
      <c r="E63" s="59"/>
      <c r="F63" s="57"/>
      <c r="G63" s="57"/>
      <c r="H63" s="57"/>
      <c r="I63" s="58"/>
      <c r="J63" s="58"/>
      <c r="K63" s="58"/>
    </row>
    <row r="64" spans="1:11" ht="41.25" customHeight="1">
      <c r="A64" s="58"/>
      <c r="B64" s="58"/>
      <c r="C64" s="59"/>
      <c r="D64" s="59"/>
      <c r="E64" s="59"/>
      <c r="F64" s="57"/>
      <c r="G64" s="57"/>
      <c r="H64" s="57"/>
      <c r="I64" s="58"/>
      <c r="J64" s="58"/>
      <c r="K64" s="58"/>
    </row>
    <row r="65" spans="1:11" ht="41.25" customHeight="1">
      <c r="A65" s="58"/>
      <c r="B65" s="58"/>
      <c r="C65" s="59"/>
      <c r="D65" s="59"/>
      <c r="E65" s="59"/>
      <c r="F65" s="57"/>
      <c r="G65" s="57"/>
      <c r="H65" s="57"/>
      <c r="I65" s="58"/>
      <c r="J65" s="58"/>
      <c r="K65" s="58"/>
    </row>
    <row r="66" spans="1:11" ht="41.25" customHeight="1">
      <c r="A66" s="58"/>
      <c r="B66" s="58"/>
      <c r="C66" s="59"/>
      <c r="D66" s="59"/>
      <c r="E66" s="59"/>
      <c r="F66" s="57"/>
      <c r="G66" s="57"/>
      <c r="H66" s="57"/>
      <c r="I66" s="58"/>
      <c r="J66" s="58"/>
      <c r="K66" s="58"/>
    </row>
    <row r="67" spans="1:11" ht="41.25" customHeight="1">
      <c r="A67" s="58"/>
      <c r="B67" s="58"/>
      <c r="C67" s="59"/>
      <c r="D67" s="59"/>
      <c r="E67" s="59"/>
      <c r="F67" s="57"/>
      <c r="G67" s="57"/>
      <c r="H67" s="57"/>
      <c r="I67" s="58"/>
      <c r="J67" s="58"/>
      <c r="K67" s="58"/>
    </row>
    <row r="68" spans="1:11" ht="41.25" customHeight="1">
      <c r="A68" s="58"/>
      <c r="B68" s="58"/>
      <c r="C68" s="59"/>
      <c r="D68" s="59"/>
      <c r="E68" s="59"/>
      <c r="F68" s="57"/>
      <c r="G68" s="57"/>
      <c r="H68" s="57"/>
      <c r="I68" s="58"/>
      <c r="J68" s="58"/>
      <c r="K68" s="58"/>
    </row>
    <row r="69" spans="1:11" ht="41.25" customHeight="1">
      <c r="A69" s="58"/>
      <c r="B69" s="58"/>
      <c r="C69" s="59"/>
      <c r="D69" s="59"/>
      <c r="E69" s="59"/>
      <c r="F69" s="57"/>
      <c r="G69" s="57"/>
      <c r="H69" s="57"/>
      <c r="I69" s="58"/>
      <c r="J69" s="58"/>
      <c r="K69" s="58"/>
    </row>
    <row r="70" spans="1:11" ht="41.25" customHeight="1">
      <c r="A70" s="58"/>
      <c r="B70" s="58"/>
      <c r="C70" s="59"/>
      <c r="D70" s="59"/>
      <c r="E70" s="59"/>
      <c r="F70" s="57"/>
      <c r="G70" s="57"/>
      <c r="H70" s="57"/>
      <c r="I70" s="58"/>
      <c r="J70" s="58"/>
      <c r="K70" s="58"/>
    </row>
    <row r="71" spans="1:11" ht="41.25" customHeight="1">
      <c r="A71" s="58"/>
      <c r="B71" s="58"/>
      <c r="C71" s="59"/>
      <c r="D71" s="59"/>
      <c r="E71" s="59"/>
      <c r="F71" s="57"/>
      <c r="G71" s="57"/>
      <c r="H71" s="57"/>
      <c r="I71" s="58"/>
      <c r="J71" s="58"/>
      <c r="K71" s="58"/>
    </row>
    <row r="72" spans="1:11" ht="41.25" customHeight="1">
      <c r="A72" s="58"/>
      <c r="B72" s="58"/>
      <c r="C72" s="59"/>
      <c r="D72" s="59"/>
      <c r="E72" s="59"/>
      <c r="F72" s="57"/>
      <c r="G72" s="57"/>
      <c r="H72" s="57"/>
      <c r="I72" s="58"/>
      <c r="J72" s="58"/>
      <c r="K72" s="58"/>
    </row>
    <row r="73" spans="1:11" ht="41.25" customHeight="1">
      <c r="A73" s="58"/>
      <c r="B73" s="58"/>
      <c r="C73" s="59"/>
      <c r="D73" s="59"/>
      <c r="E73" s="59"/>
      <c r="F73" s="57"/>
      <c r="G73" s="57"/>
      <c r="H73" s="57"/>
      <c r="I73" s="58"/>
      <c r="J73" s="58"/>
      <c r="K73" s="58"/>
    </row>
    <row r="74" spans="1:11" ht="41.25" customHeight="1">
      <c r="A74" s="58"/>
      <c r="B74" s="58"/>
      <c r="C74" s="59"/>
      <c r="D74" s="59"/>
      <c r="E74" s="59"/>
      <c r="F74" s="57"/>
      <c r="G74" s="57"/>
      <c r="H74" s="57"/>
      <c r="I74" s="58"/>
      <c r="J74" s="58"/>
      <c r="K74" s="58"/>
    </row>
    <row r="75" spans="1:11" ht="41.25" customHeight="1">
      <c r="A75" s="58"/>
      <c r="B75" s="58"/>
      <c r="C75" s="59"/>
      <c r="D75" s="59"/>
      <c r="E75" s="59"/>
      <c r="F75" s="57"/>
      <c r="G75" s="57"/>
      <c r="H75" s="57"/>
      <c r="I75" s="58"/>
      <c r="J75" s="58"/>
      <c r="K75" s="58"/>
    </row>
    <row r="76" spans="1:11" ht="41.25" customHeight="1">
      <c r="A76" s="58"/>
      <c r="B76" s="58"/>
      <c r="C76" s="59"/>
      <c r="D76" s="59"/>
      <c r="E76" s="59"/>
      <c r="F76" s="57"/>
      <c r="G76" s="57"/>
      <c r="H76" s="57"/>
      <c r="I76" s="58"/>
      <c r="J76" s="58"/>
      <c r="K76" s="58"/>
    </row>
    <row r="77" spans="1:11" ht="41.25" customHeight="1">
      <c r="A77" s="58"/>
      <c r="B77" s="58"/>
      <c r="C77" s="59"/>
      <c r="D77" s="59"/>
      <c r="E77" s="59"/>
      <c r="F77" s="57"/>
      <c r="G77" s="57"/>
      <c r="H77" s="57"/>
      <c r="I77" s="58"/>
      <c r="J77" s="58"/>
      <c r="K77" s="58"/>
    </row>
    <row r="78" spans="1:11" ht="41.25" customHeight="1">
      <c r="A78" s="58"/>
      <c r="B78" s="58"/>
      <c r="C78" s="59"/>
      <c r="D78" s="59"/>
      <c r="E78" s="59"/>
      <c r="F78" s="57"/>
      <c r="G78" s="57"/>
      <c r="H78" s="57"/>
      <c r="I78" s="58"/>
      <c r="J78" s="58"/>
      <c r="K78" s="58"/>
    </row>
    <row r="79" spans="1:11" ht="41.25" customHeight="1">
      <c r="A79" s="58"/>
      <c r="B79" s="58"/>
      <c r="C79" s="59"/>
      <c r="D79" s="59"/>
      <c r="E79" s="59"/>
      <c r="F79" s="57"/>
      <c r="G79" s="57"/>
      <c r="H79" s="57"/>
      <c r="I79" s="58"/>
      <c r="J79" s="58"/>
      <c r="K79" s="58"/>
    </row>
    <row r="80" spans="1:11" ht="41.25" customHeight="1">
      <c r="A80" s="58"/>
      <c r="B80" s="58"/>
      <c r="C80" s="59"/>
      <c r="D80" s="59"/>
      <c r="E80" s="59"/>
      <c r="F80" s="57"/>
      <c r="G80" s="57"/>
      <c r="H80" s="57"/>
      <c r="I80" s="58"/>
      <c r="J80" s="58"/>
      <c r="K80" s="58"/>
    </row>
    <row r="81" spans="1:11" ht="41.25" customHeight="1">
      <c r="A81" s="58"/>
      <c r="B81" s="58"/>
      <c r="C81" s="59"/>
      <c r="D81" s="59"/>
      <c r="E81" s="59"/>
      <c r="F81" s="57"/>
      <c r="G81" s="57"/>
      <c r="H81" s="57"/>
      <c r="I81" s="58"/>
      <c r="J81" s="58"/>
      <c r="K81" s="58"/>
    </row>
    <row r="82" spans="1:11" ht="41.25" customHeight="1">
      <c r="A82" s="58"/>
      <c r="B82" s="58"/>
      <c r="C82" s="59"/>
      <c r="D82" s="59"/>
      <c r="E82" s="59"/>
      <c r="F82" s="57"/>
      <c r="G82" s="57"/>
      <c r="H82" s="57"/>
      <c r="I82" s="58"/>
      <c r="J82" s="58"/>
      <c r="K82" s="58"/>
    </row>
    <row r="83" spans="1:11" ht="41.25" customHeight="1">
      <c r="A83" s="58"/>
      <c r="B83" s="58"/>
      <c r="C83" s="59"/>
      <c r="D83" s="59"/>
      <c r="E83" s="59"/>
      <c r="F83" s="57"/>
      <c r="G83" s="57"/>
      <c r="H83" s="57"/>
      <c r="I83" s="58"/>
      <c r="J83" s="58"/>
      <c r="K83" s="58"/>
    </row>
    <row r="84" spans="1:11" ht="41.25" customHeight="1">
      <c r="A84" s="58"/>
      <c r="B84" s="58"/>
      <c r="C84" s="59"/>
      <c r="D84" s="59"/>
      <c r="E84" s="59"/>
      <c r="F84" s="57"/>
      <c r="G84" s="57"/>
      <c r="H84" s="57"/>
      <c r="I84" s="58"/>
      <c r="J84" s="58"/>
      <c r="K84" s="58"/>
    </row>
    <row r="85" spans="1:11" ht="41.25" customHeight="1">
      <c r="A85" s="58"/>
      <c r="B85" s="58"/>
      <c r="C85" s="59"/>
      <c r="D85" s="59"/>
      <c r="E85" s="59"/>
      <c r="F85" s="57"/>
      <c r="G85" s="57"/>
      <c r="H85" s="57"/>
      <c r="I85" s="58"/>
      <c r="J85" s="58"/>
      <c r="K85" s="58"/>
    </row>
    <row r="86" spans="1:11" ht="41.25" customHeight="1">
      <c r="A86" s="58"/>
      <c r="B86" s="58"/>
      <c r="C86" s="59"/>
      <c r="D86" s="59"/>
      <c r="E86" s="59"/>
      <c r="F86" s="57"/>
      <c r="G86" s="57"/>
      <c r="H86" s="57"/>
      <c r="I86" s="58"/>
      <c r="J86" s="58"/>
      <c r="K86" s="58"/>
    </row>
    <row r="87" spans="1:11" ht="41.25" customHeight="1">
      <c r="A87" s="58"/>
      <c r="B87" s="58"/>
      <c r="C87" s="59"/>
      <c r="D87" s="59"/>
      <c r="E87" s="59"/>
      <c r="F87" s="57"/>
      <c r="G87" s="57"/>
      <c r="H87" s="57"/>
      <c r="I87" s="58"/>
      <c r="J87" s="58"/>
      <c r="K87" s="58"/>
    </row>
    <row r="88" spans="1:11" ht="41.25" customHeight="1">
      <c r="A88" s="58"/>
      <c r="B88" s="58"/>
      <c r="C88" s="59"/>
      <c r="D88" s="59"/>
      <c r="E88" s="59"/>
      <c r="F88" s="57"/>
      <c r="G88" s="57"/>
      <c r="H88" s="57"/>
      <c r="I88" s="58"/>
      <c r="J88" s="58"/>
      <c r="K88" s="58"/>
    </row>
    <row r="89" spans="1:11" ht="41.25" customHeight="1">
      <c r="A89" s="58"/>
      <c r="B89" s="58"/>
      <c r="C89" s="59"/>
      <c r="D89" s="59"/>
      <c r="E89" s="59"/>
      <c r="F89" s="57"/>
      <c r="G89" s="57"/>
      <c r="H89" s="57"/>
      <c r="I89" s="58"/>
      <c r="J89" s="58"/>
      <c r="K89" s="58"/>
    </row>
    <row r="90" spans="1:11" ht="41.25" customHeight="1">
      <c r="A90" s="58"/>
      <c r="B90" s="58"/>
      <c r="C90" s="59"/>
      <c r="D90" s="59"/>
      <c r="E90" s="59"/>
      <c r="F90" s="57"/>
      <c r="G90" s="57"/>
      <c r="H90" s="57"/>
      <c r="I90" s="58"/>
      <c r="J90" s="58"/>
      <c r="K90" s="58"/>
    </row>
    <row r="91" spans="1:11" ht="41.25" customHeight="1">
      <c r="A91" s="58"/>
      <c r="B91" s="58"/>
      <c r="C91" s="59"/>
      <c r="D91" s="59"/>
      <c r="E91" s="59"/>
      <c r="F91" s="57"/>
      <c r="G91" s="57"/>
      <c r="H91" s="57"/>
      <c r="I91" s="58"/>
      <c r="J91" s="58"/>
      <c r="K91" s="58"/>
    </row>
    <row r="92" spans="1:11" ht="41.25" customHeight="1">
      <c r="A92" s="58"/>
      <c r="B92" s="58"/>
      <c r="C92" s="59"/>
      <c r="D92" s="59"/>
      <c r="E92" s="59"/>
      <c r="F92" s="57"/>
      <c r="G92" s="57"/>
      <c r="H92" s="57"/>
      <c r="I92" s="58"/>
      <c r="J92" s="58"/>
      <c r="K92" s="58"/>
    </row>
    <row r="93" spans="1:11" ht="41.25" customHeight="1">
      <c r="A93" s="58"/>
      <c r="B93" s="58"/>
      <c r="C93" s="59"/>
      <c r="D93" s="59"/>
      <c r="E93" s="59"/>
      <c r="F93" s="57"/>
      <c r="G93" s="57"/>
      <c r="H93" s="57"/>
      <c r="I93" s="58"/>
      <c r="J93" s="58"/>
      <c r="K93" s="58"/>
    </row>
    <row r="94" spans="1:11" ht="41.25" customHeight="1">
      <c r="A94" s="58"/>
      <c r="B94" s="58"/>
      <c r="C94" s="59"/>
      <c r="D94" s="59"/>
      <c r="E94" s="59"/>
      <c r="F94" s="57"/>
      <c r="G94" s="57"/>
      <c r="H94" s="57"/>
      <c r="I94" s="58"/>
      <c r="J94" s="58"/>
      <c r="K94" s="58"/>
    </row>
    <row r="95" spans="1:11" ht="41.25" customHeight="1">
      <c r="A95" s="58"/>
      <c r="B95" s="58"/>
      <c r="C95" s="59"/>
      <c r="D95" s="59"/>
      <c r="E95" s="59"/>
      <c r="F95" s="57"/>
      <c r="G95" s="57"/>
      <c r="H95" s="57"/>
      <c r="I95" s="58"/>
      <c r="J95" s="58"/>
      <c r="K95" s="58"/>
    </row>
    <row r="96" spans="1:11" ht="41.25" customHeight="1">
      <c r="A96" s="58"/>
      <c r="B96" s="58"/>
      <c r="C96" s="59"/>
      <c r="D96" s="59"/>
      <c r="E96" s="59"/>
      <c r="F96" s="57"/>
      <c r="G96" s="57"/>
      <c r="H96" s="57"/>
      <c r="I96" s="58"/>
      <c r="J96" s="58"/>
      <c r="K96" s="58"/>
    </row>
    <row r="97" spans="1:11" ht="41.25" customHeight="1">
      <c r="A97" s="58"/>
      <c r="B97" s="58"/>
      <c r="C97" s="59"/>
      <c r="D97" s="59"/>
      <c r="E97" s="59"/>
      <c r="F97" s="57"/>
      <c r="G97" s="57"/>
      <c r="H97" s="57"/>
      <c r="I97" s="58"/>
      <c r="J97" s="58"/>
      <c r="K97" s="58"/>
    </row>
    <row r="98" spans="1:11" ht="41.25" customHeight="1">
      <c r="A98" s="58"/>
      <c r="B98" s="58"/>
      <c r="C98" s="59"/>
      <c r="D98" s="59"/>
      <c r="E98" s="59"/>
      <c r="F98" s="57"/>
      <c r="G98" s="57"/>
      <c r="H98" s="57"/>
      <c r="I98" s="58"/>
      <c r="J98" s="58"/>
      <c r="K98" s="58"/>
    </row>
    <row r="99" spans="1:11" ht="41.25" customHeight="1">
      <c r="A99" s="58"/>
      <c r="B99" s="58"/>
      <c r="C99" s="59"/>
      <c r="D99" s="59"/>
      <c r="E99" s="59"/>
      <c r="F99" s="57"/>
      <c r="G99" s="57"/>
      <c r="H99" s="57"/>
      <c r="I99" s="58"/>
      <c r="J99" s="58"/>
      <c r="K99" s="58"/>
    </row>
    <row r="100" spans="1:11" ht="41.25" customHeight="1">
      <c r="A100" s="58"/>
      <c r="B100" s="58"/>
      <c r="C100" s="59"/>
      <c r="D100" s="59"/>
      <c r="E100" s="59"/>
      <c r="F100" s="57"/>
      <c r="G100" s="57"/>
      <c r="H100" s="57"/>
      <c r="I100" s="58"/>
      <c r="J100" s="58"/>
      <c r="K100" s="58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A4771-F619-4958-BE9E-C615B72AD649}">
  <dimension ref="A1:K45"/>
  <sheetViews>
    <sheetView workbookViewId="0">
      <selection activeCell="B10" sqref="B10"/>
    </sheetView>
  </sheetViews>
  <sheetFormatPr defaultColWidth="10" defaultRowHeight="41.25"/>
  <cols>
    <col min="1" max="1" width="128.28515625" style="116" customWidth="1"/>
    <col min="2" max="2" width="32.28515625" style="116" customWidth="1"/>
    <col min="3" max="3" width="63.42578125" style="117" customWidth="1"/>
    <col min="4" max="4" width="33" style="117" customWidth="1"/>
    <col min="5" max="5" width="39.85546875" style="117" customWidth="1"/>
    <col min="6" max="6" width="30.5703125" style="115" customWidth="1"/>
    <col min="7" max="7" width="51.7109375" style="115" customWidth="1"/>
    <col min="8" max="8" width="28" style="115" customWidth="1"/>
    <col min="9" max="9" width="10" style="116"/>
    <col min="10" max="10" width="31.5703125" style="116" customWidth="1"/>
    <col min="11" max="11" width="35.85546875" style="116" customWidth="1"/>
    <col min="12" max="16384" width="10" style="116"/>
  </cols>
  <sheetData>
    <row r="1" spans="1:11" ht="71.25">
      <c r="A1" s="112" t="s">
        <v>75</v>
      </c>
      <c r="B1" s="113" t="s">
        <v>76</v>
      </c>
      <c r="C1" s="113"/>
      <c r="D1" s="114" t="s">
        <v>74</v>
      </c>
      <c r="E1" s="114"/>
    </row>
    <row r="2" spans="1:11">
      <c r="A2" s="117"/>
      <c r="B2" s="118">
        <v>0.7</v>
      </c>
      <c r="C2" s="118"/>
      <c r="D2" s="119">
        <v>0.3</v>
      </c>
      <c r="E2" s="119"/>
    </row>
    <row r="3" spans="1:11" hidden="1">
      <c r="A3" s="117" t="s">
        <v>77</v>
      </c>
      <c r="B3" s="120">
        <v>1</v>
      </c>
      <c r="C3" s="120"/>
      <c r="D3" s="121"/>
      <c r="E3" s="121"/>
    </row>
    <row r="4" spans="1:11">
      <c r="A4" s="117"/>
      <c r="B4" s="122" t="s">
        <v>78</v>
      </c>
      <c r="C4" s="123" t="s">
        <v>79</v>
      </c>
      <c r="D4" s="121" t="s">
        <v>78</v>
      </c>
      <c r="E4" s="121" t="s">
        <v>79</v>
      </c>
    </row>
    <row r="5" spans="1:11" ht="82.5">
      <c r="A5" s="124" t="s">
        <v>80</v>
      </c>
      <c r="B5" s="125">
        <v>15</v>
      </c>
      <c r="C5" s="125">
        <f>SUM(C6,C27)</f>
        <v>9.5</v>
      </c>
      <c r="D5" s="121">
        <v>36</v>
      </c>
      <c r="E5" s="121">
        <f>SUM(E8,E9,E11,E12,E14,E17,E18,E23,E25,E26,E28,E32)</f>
        <v>36</v>
      </c>
      <c r="F5" s="126" t="s">
        <v>81</v>
      </c>
      <c r="G5" s="126" t="s">
        <v>82</v>
      </c>
      <c r="H5" s="126" t="s">
        <v>83</v>
      </c>
    </row>
    <row r="6" spans="1:11">
      <c r="A6" s="127" t="s">
        <v>84</v>
      </c>
      <c r="B6" s="128">
        <v>10</v>
      </c>
      <c r="C6" s="128">
        <f>SUM(C7,C10,C15)</f>
        <v>7.5</v>
      </c>
      <c r="D6" s="129"/>
      <c r="E6" s="129"/>
      <c r="F6" s="130"/>
      <c r="G6" s="130"/>
      <c r="H6" s="130"/>
    </row>
    <row r="7" spans="1:11">
      <c r="A7" s="127" t="s">
        <v>85</v>
      </c>
      <c r="B7" s="128">
        <v>2</v>
      </c>
      <c r="C7" s="128">
        <f>SUM(C8:C9)</f>
        <v>1</v>
      </c>
      <c r="D7" s="129"/>
      <c r="E7" s="129"/>
      <c r="F7" s="130"/>
      <c r="G7" s="130"/>
      <c r="H7" s="130"/>
    </row>
    <row r="8" spans="1:11">
      <c r="A8" s="131" t="s">
        <v>86</v>
      </c>
      <c r="B8" s="125">
        <v>1</v>
      </c>
      <c r="C8" s="125">
        <v>0</v>
      </c>
      <c r="D8" s="121">
        <v>3</v>
      </c>
      <c r="E8" s="121">
        <f>SUM(F8:H8)</f>
        <v>3</v>
      </c>
      <c r="F8" s="132">
        <v>1</v>
      </c>
      <c r="G8" s="132">
        <v>1</v>
      </c>
      <c r="H8" s="132">
        <v>1</v>
      </c>
    </row>
    <row r="9" spans="1:11">
      <c r="A9" s="131" t="s">
        <v>87</v>
      </c>
      <c r="B9" s="125">
        <v>1</v>
      </c>
      <c r="C9" s="125">
        <v>1</v>
      </c>
      <c r="D9" s="121">
        <v>3</v>
      </c>
      <c r="E9" s="121">
        <f>SUM(F9:H9)</f>
        <v>3</v>
      </c>
      <c r="F9" s="132">
        <v>1</v>
      </c>
      <c r="G9" s="132">
        <v>1</v>
      </c>
      <c r="H9" s="132">
        <v>1</v>
      </c>
    </row>
    <row r="10" spans="1:11">
      <c r="A10" s="127" t="s">
        <v>88</v>
      </c>
      <c r="B10" s="128">
        <v>3</v>
      </c>
      <c r="C10" s="128">
        <f>SUM(C11:C14)</f>
        <v>2.5</v>
      </c>
      <c r="D10" s="129"/>
      <c r="E10" s="129"/>
      <c r="F10" s="130"/>
      <c r="G10" s="130"/>
      <c r="H10" s="130"/>
    </row>
    <row r="11" spans="1:11">
      <c r="A11" s="131" t="s">
        <v>89</v>
      </c>
      <c r="B11" s="125">
        <v>1</v>
      </c>
      <c r="C11" s="125">
        <v>1</v>
      </c>
      <c r="D11" s="121">
        <v>3</v>
      </c>
      <c r="E11" s="121">
        <f t="shared" ref="E11:E14" si="0">SUM(F11:H11)</f>
        <v>3</v>
      </c>
      <c r="F11" s="132">
        <v>1</v>
      </c>
      <c r="G11" s="132">
        <v>1</v>
      </c>
      <c r="H11" s="132">
        <v>1</v>
      </c>
    </row>
    <row r="12" spans="1:11" ht="82.5">
      <c r="A12" s="131" t="s">
        <v>90</v>
      </c>
      <c r="B12" s="125">
        <v>0.5</v>
      </c>
      <c r="C12" s="125">
        <v>0</v>
      </c>
      <c r="D12" s="133">
        <v>3</v>
      </c>
      <c r="E12" s="133">
        <f t="shared" si="0"/>
        <v>3</v>
      </c>
      <c r="F12" s="134">
        <v>1</v>
      </c>
      <c r="G12" s="134">
        <v>1</v>
      </c>
      <c r="H12" s="134">
        <v>1</v>
      </c>
    </row>
    <row r="13" spans="1:11">
      <c r="A13" s="131" t="s">
        <v>91</v>
      </c>
      <c r="B13" s="125">
        <v>0.5</v>
      </c>
      <c r="C13" s="125">
        <v>0.5</v>
      </c>
      <c r="D13" s="133"/>
      <c r="E13" s="133"/>
      <c r="F13" s="134"/>
      <c r="G13" s="134"/>
      <c r="H13" s="134"/>
    </row>
    <row r="14" spans="1:11" ht="82.5">
      <c r="A14" s="131" t="s">
        <v>92</v>
      </c>
      <c r="B14" s="125">
        <v>1</v>
      </c>
      <c r="C14" s="125">
        <v>1</v>
      </c>
      <c r="D14" s="121">
        <v>3</v>
      </c>
      <c r="E14" s="121">
        <f t="shared" si="0"/>
        <v>3</v>
      </c>
      <c r="F14" s="132">
        <v>1</v>
      </c>
      <c r="G14" s="132">
        <v>1</v>
      </c>
      <c r="H14" s="132">
        <v>1</v>
      </c>
      <c r="J14" s="135"/>
      <c r="K14" s="135"/>
    </row>
    <row r="15" spans="1:11">
      <c r="A15" s="127" t="s">
        <v>93</v>
      </c>
      <c r="B15" s="128">
        <v>5</v>
      </c>
      <c r="C15" s="128">
        <f>SUM(C16,C23,C24)</f>
        <v>4</v>
      </c>
      <c r="D15" s="129"/>
      <c r="E15" s="129"/>
      <c r="F15" s="130"/>
      <c r="G15" s="130"/>
      <c r="H15" s="130"/>
    </row>
    <row r="16" spans="1:11">
      <c r="A16" s="136" t="s">
        <v>94</v>
      </c>
      <c r="B16" s="125">
        <v>2</v>
      </c>
      <c r="C16" s="125">
        <v>2</v>
      </c>
      <c r="D16" s="121"/>
      <c r="E16" s="121"/>
      <c r="F16" s="130"/>
      <c r="G16" s="130"/>
      <c r="H16" s="130"/>
      <c r="J16" s="137"/>
      <c r="K16" s="137"/>
    </row>
    <row r="17" spans="1:11">
      <c r="A17" s="131" t="s">
        <v>95</v>
      </c>
      <c r="B17" s="125">
        <v>1</v>
      </c>
      <c r="C17" s="125">
        <v>1</v>
      </c>
      <c r="D17" s="121">
        <v>3</v>
      </c>
      <c r="E17" s="121">
        <f>SUM(F17:H17)</f>
        <v>3</v>
      </c>
      <c r="F17" s="132">
        <v>1</v>
      </c>
      <c r="G17" s="132">
        <v>1</v>
      </c>
      <c r="H17" s="132">
        <v>1</v>
      </c>
    </row>
    <row r="18" spans="1:11">
      <c r="A18" s="131" t="s">
        <v>96</v>
      </c>
      <c r="B18" s="125">
        <v>1</v>
      </c>
      <c r="C18" s="125">
        <v>1</v>
      </c>
      <c r="D18" s="121">
        <v>3</v>
      </c>
      <c r="E18" s="121">
        <f>SUM(F18:H18)</f>
        <v>3</v>
      </c>
      <c r="F18" s="132">
        <v>1</v>
      </c>
      <c r="G18" s="132">
        <v>1</v>
      </c>
      <c r="H18" s="132">
        <v>1</v>
      </c>
    </row>
    <row r="19" spans="1:11">
      <c r="A19" s="131" t="s">
        <v>97</v>
      </c>
      <c r="B19" s="125">
        <v>0.5</v>
      </c>
      <c r="C19" s="125">
        <v>0.5</v>
      </c>
      <c r="D19" s="121"/>
      <c r="E19" s="121"/>
      <c r="F19" s="130"/>
      <c r="G19" s="130">
        <v>1</v>
      </c>
      <c r="H19" s="130"/>
    </row>
    <row r="20" spans="1:11">
      <c r="A20" s="131" t="s">
        <v>98</v>
      </c>
      <c r="B20" s="125">
        <v>0.5</v>
      </c>
      <c r="C20" s="125">
        <v>0.5</v>
      </c>
      <c r="D20" s="121"/>
      <c r="E20" s="121"/>
      <c r="F20" s="130"/>
      <c r="G20" s="130">
        <v>1</v>
      </c>
      <c r="H20" s="130"/>
    </row>
    <row r="21" spans="1:11">
      <c r="A21" s="131" t="s">
        <v>99</v>
      </c>
      <c r="B21" s="125">
        <v>0.5</v>
      </c>
      <c r="C21" s="125">
        <v>0.5</v>
      </c>
      <c r="D21" s="121"/>
      <c r="E21" s="121" t="s">
        <v>68</v>
      </c>
      <c r="F21" s="130"/>
      <c r="G21" s="130">
        <v>1</v>
      </c>
      <c r="H21" s="130"/>
    </row>
    <row r="22" spans="1:11">
      <c r="A22" s="131" t="s">
        <v>100</v>
      </c>
      <c r="B22" s="125">
        <v>0.5</v>
      </c>
      <c r="C22" s="125">
        <v>0</v>
      </c>
      <c r="D22" s="121"/>
      <c r="E22" s="121"/>
      <c r="F22" s="130"/>
      <c r="G22" s="130">
        <v>1</v>
      </c>
      <c r="H22" s="130"/>
    </row>
    <row r="23" spans="1:11">
      <c r="A23" s="127" t="s">
        <v>101</v>
      </c>
      <c r="B23" s="128">
        <v>1</v>
      </c>
      <c r="C23" s="128">
        <v>1</v>
      </c>
      <c r="D23" s="129">
        <v>3</v>
      </c>
      <c r="E23" s="129">
        <f>SUM(F23:H23)</f>
        <v>3</v>
      </c>
      <c r="F23" s="132">
        <v>1</v>
      </c>
      <c r="G23" s="132">
        <v>1</v>
      </c>
      <c r="H23" s="132">
        <v>1</v>
      </c>
    </row>
    <row r="24" spans="1:11">
      <c r="A24" s="138" t="s">
        <v>102</v>
      </c>
      <c r="B24" s="125">
        <v>2</v>
      </c>
      <c r="C24" s="125">
        <f>SUM(C25:C26)</f>
        <v>1</v>
      </c>
      <c r="D24" s="121"/>
      <c r="E24" s="121"/>
      <c r="F24" s="130"/>
      <c r="G24" s="130"/>
      <c r="H24" s="130"/>
      <c r="J24" s="137"/>
      <c r="K24" s="137"/>
    </row>
    <row r="25" spans="1:11">
      <c r="A25" s="131" t="s">
        <v>103</v>
      </c>
      <c r="B25" s="125">
        <v>1</v>
      </c>
      <c r="C25" s="125">
        <v>0</v>
      </c>
      <c r="D25" s="121">
        <v>3</v>
      </c>
      <c r="E25" s="121">
        <f>SUM(F25:H25)</f>
        <v>3</v>
      </c>
      <c r="F25" s="132">
        <v>1</v>
      </c>
      <c r="G25" s="132">
        <v>1</v>
      </c>
      <c r="H25" s="132">
        <v>1</v>
      </c>
    </row>
    <row r="26" spans="1:11">
      <c r="A26" s="131" t="s">
        <v>104</v>
      </c>
      <c r="B26" s="125">
        <v>1</v>
      </c>
      <c r="C26" s="125">
        <v>1</v>
      </c>
      <c r="D26" s="121">
        <v>3</v>
      </c>
      <c r="E26" s="121">
        <f>SUM(F26:H26)</f>
        <v>3</v>
      </c>
      <c r="F26" s="132">
        <v>1</v>
      </c>
      <c r="G26" s="132">
        <v>1</v>
      </c>
      <c r="H26" s="132">
        <v>1</v>
      </c>
    </row>
    <row r="27" spans="1:11">
      <c r="A27" s="127" t="s">
        <v>105</v>
      </c>
      <c r="B27" s="128">
        <v>5</v>
      </c>
      <c r="C27" s="128">
        <f>SUM(C28,C32)</f>
        <v>2</v>
      </c>
      <c r="D27" s="129"/>
      <c r="E27" s="129"/>
      <c r="F27" s="130"/>
      <c r="G27" s="130"/>
      <c r="H27" s="130"/>
    </row>
    <row r="28" spans="1:11">
      <c r="A28" s="138" t="s">
        <v>106</v>
      </c>
      <c r="B28" s="125">
        <v>3</v>
      </c>
      <c r="C28" s="125">
        <v>0</v>
      </c>
      <c r="D28" s="121">
        <v>3</v>
      </c>
      <c r="E28" s="121">
        <f>SUM(F28:H28)</f>
        <v>3</v>
      </c>
      <c r="F28" s="132">
        <v>1</v>
      </c>
      <c r="G28" s="132">
        <v>1</v>
      </c>
      <c r="H28" s="132">
        <v>1</v>
      </c>
      <c r="J28" s="137"/>
      <c r="K28" s="137"/>
    </row>
    <row r="29" spans="1:11">
      <c r="A29" s="131" t="s">
        <v>107</v>
      </c>
      <c r="B29" s="125">
        <v>1</v>
      </c>
      <c r="C29" s="125">
        <v>0</v>
      </c>
      <c r="D29" s="121"/>
      <c r="E29" s="121"/>
      <c r="F29" s="130"/>
      <c r="G29" s="130">
        <v>1</v>
      </c>
      <c r="H29" s="130"/>
    </row>
    <row r="30" spans="1:11">
      <c r="A30" s="131" t="s">
        <v>108</v>
      </c>
      <c r="B30" s="125">
        <v>1</v>
      </c>
      <c r="C30" s="125">
        <v>0</v>
      </c>
      <c r="D30" s="121"/>
      <c r="E30" s="121"/>
      <c r="F30" s="130"/>
      <c r="G30" s="130">
        <v>1</v>
      </c>
      <c r="H30" s="130"/>
    </row>
    <row r="31" spans="1:11">
      <c r="A31" s="131" t="s">
        <v>109</v>
      </c>
      <c r="B31" s="125">
        <v>1</v>
      </c>
      <c r="C31" s="125">
        <v>0</v>
      </c>
      <c r="D31" s="121"/>
      <c r="E31" s="121"/>
      <c r="F31" s="130"/>
      <c r="G31" s="130">
        <v>1</v>
      </c>
      <c r="H31" s="130"/>
    </row>
    <row r="32" spans="1:11">
      <c r="A32" s="127" t="s">
        <v>110</v>
      </c>
      <c r="B32" s="128">
        <v>2</v>
      </c>
      <c r="C32" s="128">
        <f>SUM(C33:C34)</f>
        <v>2</v>
      </c>
      <c r="D32" s="129">
        <v>3</v>
      </c>
      <c r="E32" s="129">
        <f>SUM(F32:H32)</f>
        <v>3</v>
      </c>
      <c r="F32" s="132">
        <v>1</v>
      </c>
      <c r="G32" s="132">
        <v>1</v>
      </c>
      <c r="H32" s="132">
        <v>1</v>
      </c>
    </row>
    <row r="33" spans="1:10">
      <c r="A33" s="131" t="s">
        <v>111</v>
      </c>
      <c r="B33" s="125">
        <v>1</v>
      </c>
      <c r="C33" s="125">
        <v>1</v>
      </c>
      <c r="D33" s="121"/>
      <c r="E33" s="121"/>
      <c r="F33" s="130"/>
      <c r="G33" s="130">
        <v>1</v>
      </c>
      <c r="H33" s="130"/>
    </row>
    <row r="34" spans="1:10">
      <c r="A34" s="131" t="s">
        <v>112</v>
      </c>
      <c r="B34" s="125">
        <v>1</v>
      </c>
      <c r="C34" s="125">
        <v>1</v>
      </c>
      <c r="D34" s="121"/>
      <c r="E34" s="121"/>
      <c r="F34" s="130"/>
      <c r="G34" s="130">
        <v>1</v>
      </c>
      <c r="H34" s="130"/>
    </row>
    <row r="35" spans="1:10" ht="107.25">
      <c r="B35" s="139" t="s">
        <v>76</v>
      </c>
      <c r="C35" s="140" t="e">
        <f t="array" aca="1" ref="C35" ca="1">_xlfn.IFS(C5&gt;=12,"A",C5&gt;=10.5,"B",C5&gt;=9,"C",C5&gt;=7.5,"D",C5&lt;7.5,"F")</f>
        <v>#NAME?</v>
      </c>
      <c r="D35" s="141" t="s">
        <v>74</v>
      </c>
      <c r="E35" s="142" t="e">
        <f t="array" aca="1" ref="E35" ca="1">_xlfn.IFS(E5&gt;24,"5",E5&gt;18,"4",E5&gt;12,"3",E5&gt;6.5,"2",E5&lt;=6,"1")</f>
        <v>#NAME?</v>
      </c>
      <c r="F35" s="130"/>
      <c r="G35" s="130"/>
      <c r="H35" s="130"/>
    </row>
    <row r="36" spans="1:10">
      <c r="C36" s="143" t="s">
        <v>113</v>
      </c>
      <c r="E36" s="143" t="s">
        <v>113</v>
      </c>
    </row>
    <row r="37" spans="1:10" ht="107.25">
      <c r="C37" s="144">
        <f>C5*7/B5</f>
        <v>4.4333333333333336</v>
      </c>
      <c r="D37" s="145" t="s">
        <v>114</v>
      </c>
      <c r="E37" s="146">
        <f>E5*3/36</f>
        <v>3</v>
      </c>
      <c r="F37" s="147" t="s">
        <v>113</v>
      </c>
      <c r="G37" s="148">
        <f>E37+C37</f>
        <v>7.4333333333333336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57" t="s">
        <v>1</v>
      </c>
      <c r="G40" s="157" t="s">
        <v>26</v>
      </c>
      <c r="H40" s="157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A02D5-9B14-419A-ACA5-15D5DCC524A3}">
  <dimension ref="A1:K45"/>
  <sheetViews>
    <sheetView workbookViewId="0">
      <selection activeCell="A12" sqref="A12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f>SUM(C6,C27)</f>
        <v>8.5</v>
      </c>
      <c r="D5" s="174">
        <v>36</v>
      </c>
      <c r="E5" s="174">
        <f>SUM(E8,E9,E11,E12,E14,E17,E18,E23,E25,E26,E28,E32)</f>
        <v>28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f>SUM(C7,C10,C15)</f>
        <v>6.5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f>SUM(C8:C9)</f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0</v>
      </c>
      <c r="D8" s="174">
        <v>3</v>
      </c>
      <c r="E8" s="174">
        <f>SUM(F8:H8)</f>
        <v>2</v>
      </c>
      <c r="F8" s="181">
        <v>1</v>
      </c>
      <c r="G8" s="181">
        <v>1</v>
      </c>
      <c r="H8" s="181">
        <v>0</v>
      </c>
    </row>
    <row r="9" spans="1:11">
      <c r="A9" s="180" t="s">
        <v>87</v>
      </c>
      <c r="B9" s="177">
        <v>1</v>
      </c>
      <c r="C9" s="177">
        <v>1</v>
      </c>
      <c r="D9" s="174">
        <v>3</v>
      </c>
      <c r="E9" s="174">
        <f>SUM(F9:H9)</f>
        <v>2</v>
      </c>
      <c r="F9" s="181">
        <v>1</v>
      </c>
      <c r="G9" s="181">
        <v>1</v>
      </c>
      <c r="H9" s="181">
        <v>0</v>
      </c>
    </row>
    <row r="10" spans="1:11">
      <c r="A10" s="178" t="s">
        <v>88</v>
      </c>
      <c r="B10" s="179">
        <v>3</v>
      </c>
      <c r="C10" s="179">
        <f>SUM(C11:C14)</f>
        <v>1.5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0</v>
      </c>
      <c r="D11" s="174">
        <v>3</v>
      </c>
      <c r="E11" s="174">
        <f t="shared" ref="E11:E14" si="0">SUM(F11:H11)</f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f t="shared" si="0"/>
        <v>2</v>
      </c>
      <c r="F12" s="183">
        <v>1</v>
      </c>
      <c r="G12" s="183">
        <v>1</v>
      </c>
      <c r="H12" s="183">
        <v>0</v>
      </c>
    </row>
    <row r="13" spans="1:11">
      <c r="A13" s="180" t="s">
        <v>91</v>
      </c>
      <c r="B13" s="177">
        <v>0.5</v>
      </c>
      <c r="C13" s="177">
        <v>0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f t="shared" si="0"/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f>SUM(C16,C23,C24)</f>
        <v>4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f>SUM(C17:C22)</f>
        <v>3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f>SUM(F17:H17)</f>
        <v>3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f>SUM(F18:H18)</f>
        <v>3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f>SUM(F23:H23)</f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0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0</v>
      </c>
      <c r="D25" s="174">
        <v>3</v>
      </c>
      <c r="E25" s="174">
        <f>SUM(F25:H25)</f>
        <v>1</v>
      </c>
      <c r="F25" s="181">
        <v>0</v>
      </c>
      <c r="G25" s="181">
        <v>1</v>
      </c>
      <c r="H25" s="181">
        <v>0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f>SUM(F26:H26)</f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f>SUM(C28,C32)</f>
        <v>2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f>SUM(C29:C31)</f>
        <v>0</v>
      </c>
      <c r="D28" s="174">
        <v>3</v>
      </c>
      <c r="E28" s="174">
        <f>SUM(F28:H28)</f>
        <v>0</v>
      </c>
      <c r="F28" s="181">
        <v>0</v>
      </c>
      <c r="G28" s="181">
        <v>0</v>
      </c>
      <c r="H28" s="181">
        <v>0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f>SUM(C33:C34)</f>
        <v>2</v>
      </c>
      <c r="D32" s="129">
        <v>3</v>
      </c>
      <c r="E32" s="129">
        <f>SUM(F32:H32)</f>
        <v>3</v>
      </c>
      <c r="F32" s="181">
        <v>1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1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f t="array" aca="1" ref="C35" ca="1">_xlfn.IFS(C5&gt;=12, "A", C5&gt;=10.5, "B", C5&gt;=9, "C", C5&gt;=7.5, "D", C5&lt;7.5, "F")</f>
        <v>#NAME?</v>
      </c>
      <c r="D35" s="141" t="s">
        <v>74</v>
      </c>
      <c r="E35" s="188" t="e">
        <f t="array" aca="1" ref="E35" ca="1">_xlfn.IFS(E5&gt;24, "5", E5&gt;18, "4", E5&gt;12, "3", E5&gt;6.5, "2", E5&lt;=6, "1")</f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f>C5*7/B5</f>
        <v>3.9666666666666668</v>
      </c>
      <c r="D37" s="145" t="s">
        <v>114</v>
      </c>
      <c r="E37" s="190">
        <f>E5*3/36</f>
        <v>2.3333333333333335</v>
      </c>
      <c r="F37" s="147" t="s">
        <v>113</v>
      </c>
      <c r="G37" s="148">
        <f>E37+C37</f>
        <v>6.3000000000000007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BB692-0B96-4C3D-A62A-09FB3572659E}">
  <dimension ref="A1:K45"/>
  <sheetViews>
    <sheetView workbookViewId="0">
      <selection activeCell="A11" sqref="A11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f>SUM(C6,C27)</f>
        <v>12</v>
      </c>
      <c r="D5" s="174">
        <v>36</v>
      </c>
      <c r="E5" s="174">
        <f>SUM(E8,E9,E11,E12,E14,E17,E18,E23,E25,E26,E28,E32)</f>
        <v>24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f>SUM(C7,C10,C15)</f>
        <v>8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f>SUM(C8:C9)</f>
        <v>2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1</v>
      </c>
      <c r="D8" s="174">
        <v>3</v>
      </c>
      <c r="E8" s="174">
        <f>SUM(F8:H8)</f>
        <v>2</v>
      </c>
      <c r="F8" s="181">
        <v>1</v>
      </c>
      <c r="G8" s="181">
        <v>1</v>
      </c>
      <c r="H8" s="181">
        <v>0</v>
      </c>
    </row>
    <row r="9" spans="1:11">
      <c r="A9" s="180" t="s">
        <v>87</v>
      </c>
      <c r="B9" s="177">
        <v>1</v>
      </c>
      <c r="C9" s="177">
        <v>1</v>
      </c>
      <c r="D9" s="174">
        <v>3</v>
      </c>
      <c r="E9" s="174">
        <f>SUM(F9:H9)</f>
        <v>2</v>
      </c>
      <c r="F9" s="181">
        <v>1</v>
      </c>
      <c r="G9" s="181">
        <v>1</v>
      </c>
      <c r="H9" s="181">
        <v>0</v>
      </c>
    </row>
    <row r="10" spans="1:11">
      <c r="A10" s="178" t="s">
        <v>88</v>
      </c>
      <c r="B10" s="179">
        <v>3</v>
      </c>
      <c r="C10" s="179">
        <f>SUM(C11:C14)</f>
        <v>2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0</v>
      </c>
      <c r="D11" s="174">
        <v>3</v>
      </c>
      <c r="E11" s="174">
        <f t="shared" ref="E11:E14" si="0">SUM(F11:H11)</f>
        <v>2</v>
      </c>
      <c r="F11" s="181">
        <v>1</v>
      </c>
      <c r="G11" s="181">
        <v>1</v>
      </c>
      <c r="H11" s="181">
        <v>0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f t="shared" si="0"/>
        <v>2</v>
      </c>
      <c r="F12" s="183">
        <v>1</v>
      </c>
      <c r="G12" s="183">
        <v>1</v>
      </c>
      <c r="H12" s="183">
        <v>0</v>
      </c>
    </row>
    <row r="13" spans="1:11">
      <c r="A13" s="180" t="s">
        <v>91</v>
      </c>
      <c r="B13" s="177">
        <v>0.5</v>
      </c>
      <c r="C13" s="177">
        <v>0.5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f t="shared" si="0"/>
        <v>2</v>
      </c>
      <c r="F14" s="181">
        <v>1</v>
      </c>
      <c r="G14" s="181">
        <v>1</v>
      </c>
      <c r="H14" s="181">
        <v>0</v>
      </c>
      <c r="J14" s="135"/>
      <c r="K14" s="135"/>
    </row>
    <row r="15" spans="1:11">
      <c r="A15" s="178" t="s">
        <v>93</v>
      </c>
      <c r="B15" s="179">
        <v>5</v>
      </c>
      <c r="C15" s="179">
        <f>SUM(C16,C23,C24)</f>
        <v>4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f>SUM(C17:C22)</f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f>SUM(F17:H17)</f>
        <v>2</v>
      </c>
      <c r="F17" s="181">
        <v>1</v>
      </c>
      <c r="G17" s="181">
        <v>1</v>
      </c>
      <c r="H17" s="181">
        <v>0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f>SUM(F18:H18)</f>
        <v>2</v>
      </c>
      <c r="F18" s="181">
        <v>1</v>
      </c>
      <c r="G18" s="181">
        <v>1</v>
      </c>
      <c r="H18" s="181">
        <v>0</v>
      </c>
    </row>
    <row r="19" spans="1:11">
      <c r="A19" s="180" t="s">
        <v>97</v>
      </c>
      <c r="B19" s="177">
        <v>0.5</v>
      </c>
      <c r="C19" s="177">
        <v>0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f>SUM(F23:H23)</f>
        <v>2</v>
      </c>
      <c r="F23" s="181">
        <v>1</v>
      </c>
      <c r="G23" s="181">
        <v>1</v>
      </c>
      <c r="H23" s="181">
        <v>0</v>
      </c>
    </row>
    <row r="24" spans="1:11">
      <c r="A24" s="185" t="s">
        <v>102</v>
      </c>
      <c r="B24" s="177">
        <v>2</v>
      </c>
      <c r="C24" s="177">
        <f>SUM(C25:C26)</f>
        <v>1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0</v>
      </c>
      <c r="D25" s="174">
        <v>3</v>
      </c>
      <c r="E25" s="174">
        <f>SUM(F25:H25)</f>
        <v>2</v>
      </c>
      <c r="F25" s="181">
        <v>1</v>
      </c>
      <c r="G25" s="181">
        <v>1</v>
      </c>
      <c r="H25" s="181">
        <v>0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f>SUM(F26:H26)</f>
        <v>2</v>
      </c>
      <c r="F26" s="181">
        <v>1</v>
      </c>
      <c r="G26" s="181">
        <v>1</v>
      </c>
      <c r="H26" s="181">
        <v>0</v>
      </c>
    </row>
    <row r="27" spans="1:11">
      <c r="A27" s="178" t="s">
        <v>105</v>
      </c>
      <c r="B27" s="179">
        <v>5</v>
      </c>
      <c r="C27" s="179">
        <f>SUM(C28,C32)</f>
        <v>4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f>SUM(C29:C31)</f>
        <v>3</v>
      </c>
      <c r="D28" s="174">
        <v>3</v>
      </c>
      <c r="E28" s="174">
        <f>SUM(F28:H28)</f>
        <v>2</v>
      </c>
      <c r="F28" s="181">
        <v>1</v>
      </c>
      <c r="G28" s="181">
        <v>1</v>
      </c>
      <c r="H28" s="181">
        <v>0</v>
      </c>
      <c r="J28" s="137"/>
      <c r="K28" s="137"/>
    </row>
    <row r="29" spans="1:11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1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1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f>SUM(C33:C34)</f>
        <v>1</v>
      </c>
      <c r="D32" s="129">
        <v>3</v>
      </c>
      <c r="E32" s="129">
        <f>SUM(F32:H32)</f>
        <v>2</v>
      </c>
      <c r="F32" s="181">
        <v>1</v>
      </c>
      <c r="G32" s="181">
        <v>1</v>
      </c>
      <c r="H32" s="181">
        <v>0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f t="array" aca="1" ref="C35" ca="1">_xlfn.IFS(C5&gt;=12, "A", C5&gt;=10.5, "B", C5&gt;=9, "C", C5&gt;=7.5, "D", C5&lt;7.5, "F")</f>
        <v>#NAME?</v>
      </c>
      <c r="D35" s="141" t="s">
        <v>74</v>
      </c>
      <c r="E35" s="188" t="e">
        <f t="array" aca="1" ref="E35" ca="1">_xlfn.IFS(E5&gt;24, "5", E5&gt;18, "4", E5&gt;12, "3", E5&gt;6.5, "2", E5&lt;=6, "1")</f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f>C5*7/B5</f>
        <v>5.6</v>
      </c>
      <c r="D37" s="145" t="s">
        <v>114</v>
      </c>
      <c r="E37" s="190">
        <f>E5*3/36</f>
        <v>2</v>
      </c>
      <c r="F37" s="147" t="s">
        <v>113</v>
      </c>
      <c r="G37" s="148">
        <f>E37+C37</f>
        <v>7.6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238B5-A646-466C-951F-91D2241A2E43}">
  <dimension ref="A1:K45"/>
  <sheetViews>
    <sheetView workbookViewId="0">
      <selection activeCell="B9" sqref="B9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f>SUM(C6,C27)</f>
        <v>8</v>
      </c>
      <c r="D5" s="174">
        <v>36</v>
      </c>
      <c r="E5" s="174">
        <f>SUM(E8,E9,E11,E12,E14,E17,E18,E23,E25,E26,E28,E32)</f>
        <v>27.5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f>SUM(C7,C10,C15)</f>
        <v>8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f>SUM(C8:C9)</f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1</v>
      </c>
      <c r="D8" s="174">
        <v>3</v>
      </c>
      <c r="E8" s="174">
        <v>1.5</v>
      </c>
      <c r="F8" s="181">
        <v>1</v>
      </c>
      <c r="G8" s="181">
        <v>1</v>
      </c>
      <c r="H8" s="181">
        <v>1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174">
        <v>1</v>
      </c>
      <c r="F9" s="181">
        <v>1</v>
      </c>
      <c r="G9" s="181">
        <v>1</v>
      </c>
      <c r="H9" s="181">
        <v>1</v>
      </c>
    </row>
    <row r="10" spans="1:11">
      <c r="A10" s="178" t="s">
        <v>88</v>
      </c>
      <c r="B10" s="179">
        <v>3</v>
      </c>
      <c r="C10" s="179">
        <f>SUM(C11:C14)</f>
        <v>2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0</v>
      </c>
      <c r="D11" s="174">
        <v>3</v>
      </c>
      <c r="E11" s="174">
        <f t="shared" ref="E11:E14" si="0">SUM(F11:H11)</f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f t="shared" si="0"/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0.5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f t="shared" si="0"/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v>5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f>SUM(C17:C22)</f>
        <v>4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v>2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2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0.5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0.5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f>SUM(F23:H23)</f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2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f>SUM(F25:H25)</f>
        <v>3</v>
      </c>
      <c r="F25" s="181">
        <v>1</v>
      </c>
      <c r="G25" s="181">
        <v>1</v>
      </c>
      <c r="H25" s="181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f>SUM(F26:H26)</f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v>0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0</v>
      </c>
      <c r="D28" s="174">
        <v>3</v>
      </c>
      <c r="E28" s="174">
        <v>2</v>
      </c>
      <c r="F28" s="181">
        <v>1</v>
      </c>
      <c r="G28" s="181">
        <v>1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f>SUM(C33:C34)</f>
        <v>0</v>
      </c>
      <c r="D32" s="129">
        <v>3</v>
      </c>
      <c r="E32" s="129">
        <v>1</v>
      </c>
      <c r="F32" s="181">
        <v>1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0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f t="array" aca="1" ref="C35" ca="1">_xlfn.IFS(C5&gt;=12, "A", C5&gt;=10.5, "B", C5&gt;=9, "C", C5&gt;=7.5, "D", C5&lt;7.5, "F")</f>
        <v>#NAME?</v>
      </c>
      <c r="D35" s="141" t="s">
        <v>74</v>
      </c>
      <c r="E35" s="188" t="e">
        <f t="array" aca="1" ref="E35" ca="1">_xlfn.IFS(E5&gt;24, "5", E5&gt;18, "4", E5&gt;12, "3", E5&gt;6.5, "2", E5&lt;=6, "1")</f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f>C5*7/B5</f>
        <v>3.7333333333333334</v>
      </c>
      <c r="D37" s="145" t="s">
        <v>114</v>
      </c>
      <c r="E37" s="190">
        <f>E5*3/36</f>
        <v>2.2916666666666665</v>
      </c>
      <c r="F37" s="147" t="s">
        <v>113</v>
      </c>
      <c r="G37" s="148">
        <f>E37+C37</f>
        <v>6.0250000000000004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45ED7-296E-4ECC-8667-F053F894D74C}">
  <dimension ref="A1:K45"/>
  <sheetViews>
    <sheetView workbookViewId="0">
      <selection activeCell="C10" sqref="C10"/>
    </sheetView>
  </sheetViews>
  <sheetFormatPr defaultColWidth="10" defaultRowHeight="41.25"/>
  <cols>
    <col min="1" max="1" width="121.140625" style="116" customWidth="1"/>
    <col min="2" max="2" width="22.28515625" style="116" customWidth="1"/>
    <col min="3" max="3" width="26.42578125" style="117" customWidth="1"/>
    <col min="4" max="4" width="32.85546875" style="117" bestFit="1" customWidth="1"/>
    <col min="5" max="5" width="39.71093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71093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 t="s">
        <v>117</v>
      </c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f>SUM(C6,C27)</f>
        <v>10</v>
      </c>
      <c r="D5" s="174">
        <v>36</v>
      </c>
      <c r="E5" s="174">
        <f>SUM(E8,E9,E11,E12,E14,E17,E18,E23,E25,E26,E28,E32)</f>
        <v>25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f>SUM(C7,C10,C15)</f>
        <v>8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f>SUM(C8:C9)</f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1</v>
      </c>
      <c r="D8" s="174">
        <v>3</v>
      </c>
      <c r="E8" s="174">
        <f>SUM(F8:H8)</f>
        <v>3</v>
      </c>
      <c r="F8" s="132">
        <v>1</v>
      </c>
      <c r="G8" s="132">
        <v>1</v>
      </c>
      <c r="H8" s="132">
        <v>1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174">
        <f>SUM(F9:H9)</f>
        <v>1</v>
      </c>
      <c r="F9" s="132">
        <v>1</v>
      </c>
      <c r="G9" s="132">
        <v>0</v>
      </c>
      <c r="H9" s="132">
        <v>0</v>
      </c>
    </row>
    <row r="10" spans="1:11">
      <c r="A10" s="178" t="s">
        <v>88</v>
      </c>
      <c r="B10" s="179">
        <v>3</v>
      </c>
      <c r="C10" s="179">
        <f>SUM(C11:C14)</f>
        <v>3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f>SUM(F11:H11)</f>
        <v>1</v>
      </c>
      <c r="F11" s="132">
        <v>1</v>
      </c>
      <c r="G11" s="132">
        <v>0</v>
      </c>
      <c r="H11" s="132">
        <v>0</v>
      </c>
    </row>
    <row r="12" spans="1:11" ht="82.5">
      <c r="A12" s="180" t="s">
        <v>90</v>
      </c>
      <c r="B12" s="177">
        <v>0.5</v>
      </c>
      <c r="C12" s="177">
        <v>0.5</v>
      </c>
      <c r="D12" s="192">
        <v>3</v>
      </c>
      <c r="E12" s="192">
        <f>SUM(F12:H12)</f>
        <v>2</v>
      </c>
      <c r="F12" s="134">
        <v>1</v>
      </c>
      <c r="G12" s="134">
        <v>0</v>
      </c>
      <c r="H12" s="134">
        <v>1</v>
      </c>
    </row>
    <row r="13" spans="1:11">
      <c r="A13" s="180" t="s">
        <v>91</v>
      </c>
      <c r="B13" s="177">
        <v>0.5</v>
      </c>
      <c r="C13" s="193">
        <v>0.5</v>
      </c>
      <c r="D13" s="194"/>
      <c r="E13" s="194"/>
      <c r="F13" s="134"/>
      <c r="G13" s="134"/>
      <c r="H13" s="134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f>SUM(F14:H14)</f>
        <v>1</v>
      </c>
      <c r="F14" s="132">
        <v>1</v>
      </c>
      <c r="G14" s="132">
        <v>0</v>
      </c>
      <c r="H14" s="132">
        <v>0</v>
      </c>
      <c r="J14" s="135"/>
      <c r="K14" s="135"/>
    </row>
    <row r="15" spans="1:11">
      <c r="A15" s="178" t="s">
        <v>93</v>
      </c>
      <c r="B15" s="179">
        <v>5</v>
      </c>
      <c r="C15" s="179">
        <f>SUM(C16,C23,C24)</f>
        <v>4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93">
        <v>1</v>
      </c>
      <c r="D17" s="174">
        <v>3</v>
      </c>
      <c r="E17" s="174">
        <f>SUM(F17:H17)</f>
        <v>3</v>
      </c>
      <c r="F17" s="132">
        <v>1</v>
      </c>
      <c r="G17" s="132">
        <v>1</v>
      </c>
      <c r="H17" s="132">
        <v>1</v>
      </c>
    </row>
    <row r="18" spans="1:11">
      <c r="A18" s="180" t="s">
        <v>96</v>
      </c>
      <c r="B18" s="177">
        <v>1</v>
      </c>
      <c r="C18" s="193">
        <v>1</v>
      </c>
      <c r="D18" s="174">
        <v>3</v>
      </c>
      <c r="E18" s="174">
        <f>SUM(F18:H18)</f>
        <v>3</v>
      </c>
      <c r="F18" s="132">
        <v>1</v>
      </c>
      <c r="G18" s="132">
        <v>1</v>
      </c>
      <c r="H18" s="132">
        <v>1</v>
      </c>
    </row>
    <row r="19" spans="1:11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0.5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0.5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93">
        <v>1</v>
      </c>
      <c r="D23" s="129">
        <v>3</v>
      </c>
      <c r="E23" s="129">
        <f>SUM(F23:H23)</f>
        <v>3</v>
      </c>
      <c r="F23" s="132">
        <v>1</v>
      </c>
      <c r="G23" s="132">
        <v>1</v>
      </c>
      <c r="H23" s="132">
        <v>1</v>
      </c>
    </row>
    <row r="24" spans="1:11">
      <c r="A24" s="185" t="s">
        <v>102</v>
      </c>
      <c r="B24" s="177">
        <v>2</v>
      </c>
      <c r="C24" s="177">
        <f>SUM(C25:C26)</f>
        <v>1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f>SUM(F25:H25)</f>
        <v>3</v>
      </c>
      <c r="F25" s="132">
        <v>1</v>
      </c>
      <c r="G25" s="132">
        <v>1</v>
      </c>
      <c r="H25" s="132">
        <v>1</v>
      </c>
    </row>
    <row r="26" spans="1:11">
      <c r="A26" s="180" t="s">
        <v>104</v>
      </c>
      <c r="B26" s="177">
        <v>1</v>
      </c>
      <c r="C26" s="177">
        <v>0</v>
      </c>
      <c r="D26" s="174">
        <v>3</v>
      </c>
      <c r="E26" s="174">
        <f>SUM(F26:H26)</f>
        <v>1</v>
      </c>
      <c r="F26" s="132">
        <v>1</v>
      </c>
      <c r="G26" s="132">
        <v>0</v>
      </c>
      <c r="H26" s="132">
        <v>0</v>
      </c>
    </row>
    <row r="27" spans="1:11">
      <c r="A27" s="178" t="s">
        <v>105</v>
      </c>
      <c r="B27" s="179">
        <v>5</v>
      </c>
      <c r="C27" s="179">
        <f>SUM(C28,C32)</f>
        <v>2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f>SUM(C29:C31)</f>
        <v>1</v>
      </c>
      <c r="D28" s="174">
        <v>3</v>
      </c>
      <c r="E28" s="174">
        <f>SUM(F28:H28)</f>
        <v>1</v>
      </c>
      <c r="F28" s="132">
        <v>1</v>
      </c>
      <c r="G28" s="132">
        <v>0</v>
      </c>
      <c r="H28" s="132">
        <v>0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1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f>SUM(C33:C34)</f>
        <v>1</v>
      </c>
      <c r="D32" s="129">
        <v>3</v>
      </c>
      <c r="E32" s="129">
        <f>SUM(F32:H32)</f>
        <v>3</v>
      </c>
      <c r="F32" s="132">
        <v>1</v>
      </c>
      <c r="G32" s="132">
        <v>1</v>
      </c>
      <c r="H32" s="132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f ca="1">_xlfn.IFS(C5&gt;=12, "A", C5&gt;=10.5, "B", C5&gt;=9, "C", C5&gt;=7.5, "D", C5&lt;7.5, "F")</f>
        <v>#NAME?</v>
      </c>
      <c r="D35" s="141" t="s">
        <v>74</v>
      </c>
      <c r="E35" s="188" t="e">
        <f t="array" aca="1" ref="E35" ca="1">_xlfn.IFS(E5&gt;24, "5", E5&gt;18, "4", E5&gt;12, "3", E5&gt;6.5, "2", E5&lt;=6, "1")</f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f>C5*7/B5</f>
        <v>4.666666666666667</v>
      </c>
      <c r="D37" s="145" t="s">
        <v>114</v>
      </c>
      <c r="E37" s="190">
        <f>E5*3/36</f>
        <v>2.0833333333333335</v>
      </c>
      <c r="F37" s="147" t="s">
        <v>113</v>
      </c>
      <c r="G37" s="148">
        <f>E37+C37</f>
        <v>6.75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1"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F12:F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18631-C311-4C71-9547-3CF8F4406DD4}">
  <dimension ref="A1:K45"/>
  <sheetViews>
    <sheetView workbookViewId="0">
      <selection activeCell="A9" sqref="A9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71.7109375" style="117" customWidth="1"/>
    <col min="4" max="4" width="33" style="117" bestFit="1" customWidth="1"/>
    <col min="5" max="5" width="54.140625" style="117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9" width="10" style="116"/>
    <col min="10" max="10" width="31.5703125" style="116" bestFit="1" customWidth="1"/>
    <col min="11" max="11" width="35.85546875" style="116" bestFit="1" customWidth="1"/>
    <col min="12" max="16384" width="10" style="116"/>
  </cols>
  <sheetData>
    <row r="1" spans="1:11" ht="71.25">
      <c r="A1" s="112" t="s">
        <v>75</v>
      </c>
      <c r="B1" s="171" t="s">
        <v>76</v>
      </c>
      <c r="C1" s="171"/>
      <c r="D1" s="114" t="s">
        <v>74</v>
      </c>
      <c r="E1" s="114"/>
    </row>
    <row r="2" spans="1:11">
      <c r="A2" s="117"/>
      <c r="B2" s="172">
        <v>0.7</v>
      </c>
      <c r="C2" s="172"/>
      <c r="D2" s="119">
        <v>0.3</v>
      </c>
      <c r="E2" s="119"/>
    </row>
    <row r="3" spans="1:11" hidden="1">
      <c r="A3" s="117" t="s">
        <v>77</v>
      </c>
      <c r="B3" s="173">
        <v>1</v>
      </c>
      <c r="C3" s="173"/>
      <c r="D3" s="174"/>
      <c r="E3" s="174"/>
    </row>
    <row r="4" spans="1:11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11" ht="82.5">
      <c r="A5" s="124" t="s">
        <v>80</v>
      </c>
      <c r="B5" s="177">
        <v>15</v>
      </c>
      <c r="C5" s="177">
        <v>10</v>
      </c>
      <c r="D5" s="174">
        <v>36</v>
      </c>
      <c r="E5" s="174">
        <v>36</v>
      </c>
      <c r="F5" s="126" t="s">
        <v>81</v>
      </c>
      <c r="G5" s="126" t="s">
        <v>82</v>
      </c>
      <c r="H5" s="126" t="s">
        <v>83</v>
      </c>
    </row>
    <row r="6" spans="1:11">
      <c r="A6" s="178" t="s">
        <v>84</v>
      </c>
      <c r="B6" s="179">
        <v>10</v>
      </c>
      <c r="C6" s="179">
        <v>9</v>
      </c>
      <c r="D6" s="129"/>
      <c r="E6" s="129"/>
      <c r="F6" s="130"/>
      <c r="G6" s="130"/>
      <c r="H6" s="130"/>
    </row>
    <row r="7" spans="1:11">
      <c r="A7" s="178" t="s">
        <v>85</v>
      </c>
      <c r="B7" s="179">
        <v>2</v>
      </c>
      <c r="C7" s="179">
        <v>1</v>
      </c>
      <c r="D7" s="129"/>
      <c r="E7" s="129"/>
      <c r="F7" s="130"/>
      <c r="G7" s="130"/>
      <c r="H7" s="130"/>
    </row>
    <row r="8" spans="1:11">
      <c r="A8" s="180" t="s">
        <v>86</v>
      </c>
      <c r="B8" s="177">
        <v>1</v>
      </c>
      <c r="C8" s="177">
        <v>1</v>
      </c>
      <c r="D8" s="174">
        <v>3</v>
      </c>
      <c r="E8" s="174">
        <v>3</v>
      </c>
      <c r="F8" s="181">
        <v>1</v>
      </c>
      <c r="G8" s="181">
        <v>1</v>
      </c>
      <c r="H8" s="181">
        <v>1</v>
      </c>
    </row>
    <row r="9" spans="1:11">
      <c r="A9" s="180" t="s">
        <v>87</v>
      </c>
      <c r="B9" s="177">
        <v>1</v>
      </c>
      <c r="C9" s="177">
        <v>0</v>
      </c>
      <c r="D9" s="174">
        <v>3</v>
      </c>
      <c r="E9" s="174">
        <v>3</v>
      </c>
      <c r="F9" s="181">
        <v>1</v>
      </c>
      <c r="G9" s="181">
        <v>1</v>
      </c>
      <c r="H9" s="181">
        <v>1</v>
      </c>
    </row>
    <row r="10" spans="1:11">
      <c r="A10" s="178" t="s">
        <v>88</v>
      </c>
      <c r="B10" s="179">
        <v>3</v>
      </c>
      <c r="C10" s="179">
        <v>3</v>
      </c>
      <c r="D10" s="129"/>
      <c r="E10" s="129"/>
      <c r="F10" s="130"/>
      <c r="G10" s="130"/>
      <c r="H10" s="130"/>
    </row>
    <row r="11" spans="1:11">
      <c r="A11" s="180" t="s">
        <v>89</v>
      </c>
      <c r="B11" s="177">
        <v>1</v>
      </c>
      <c r="C11" s="177">
        <v>1</v>
      </c>
      <c r="D11" s="174">
        <v>3</v>
      </c>
      <c r="E11" s="174">
        <v>3</v>
      </c>
      <c r="F11" s="181">
        <v>1</v>
      </c>
      <c r="G11" s="181">
        <v>1</v>
      </c>
      <c r="H11" s="181">
        <v>1</v>
      </c>
    </row>
    <row r="12" spans="1:11" ht="82.5">
      <c r="A12" s="180" t="s">
        <v>90</v>
      </c>
      <c r="B12" s="177">
        <v>0.5</v>
      </c>
      <c r="C12" s="177">
        <v>0.5</v>
      </c>
      <c r="D12" s="182">
        <v>3</v>
      </c>
      <c r="E12" s="182">
        <v>3</v>
      </c>
      <c r="F12" s="183">
        <v>1</v>
      </c>
      <c r="G12" s="183">
        <v>1</v>
      </c>
      <c r="H12" s="183">
        <v>1</v>
      </c>
    </row>
    <row r="13" spans="1:11">
      <c r="A13" s="180" t="s">
        <v>91</v>
      </c>
      <c r="B13" s="177">
        <v>0.5</v>
      </c>
      <c r="C13" s="177">
        <v>0.5</v>
      </c>
      <c r="D13" s="182"/>
      <c r="E13" s="182"/>
      <c r="F13" s="183"/>
      <c r="G13" s="183"/>
      <c r="H13" s="183"/>
    </row>
    <row r="14" spans="1:11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181">
        <v>1</v>
      </c>
      <c r="G14" s="181">
        <v>1</v>
      </c>
      <c r="H14" s="181">
        <v>1</v>
      </c>
      <c r="J14" s="135"/>
      <c r="K14" s="135"/>
    </row>
    <row r="15" spans="1:11">
      <c r="A15" s="178" t="s">
        <v>93</v>
      </c>
      <c r="B15" s="179">
        <v>5</v>
      </c>
      <c r="C15" s="179">
        <v>5</v>
      </c>
      <c r="D15" s="129"/>
      <c r="E15" s="129"/>
      <c r="F15" s="130"/>
      <c r="G15" s="130"/>
      <c r="H15" s="130"/>
    </row>
    <row r="16" spans="1:11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  <c r="J16" s="137"/>
      <c r="K16" s="137"/>
    </row>
    <row r="17" spans="1:11">
      <c r="A17" s="180" t="s">
        <v>95</v>
      </c>
      <c r="B17" s="177">
        <v>1</v>
      </c>
      <c r="C17" s="177">
        <v>1</v>
      </c>
      <c r="D17" s="174">
        <v>3</v>
      </c>
      <c r="E17" s="174">
        <v>3</v>
      </c>
      <c r="F17" s="181">
        <v>1</v>
      </c>
      <c r="G17" s="181">
        <v>1</v>
      </c>
      <c r="H17" s="181">
        <v>1</v>
      </c>
    </row>
    <row r="18" spans="1:11">
      <c r="A18" s="180" t="s">
        <v>96</v>
      </c>
      <c r="B18" s="177">
        <v>1</v>
      </c>
      <c r="C18" s="177">
        <v>1</v>
      </c>
      <c r="D18" s="174">
        <v>3</v>
      </c>
      <c r="E18" s="174">
        <v>3</v>
      </c>
      <c r="F18" s="181">
        <v>1</v>
      </c>
      <c r="G18" s="181">
        <v>1</v>
      </c>
      <c r="H18" s="181">
        <v>1</v>
      </c>
    </row>
    <row r="19" spans="1:11">
      <c r="A19" s="180" t="s">
        <v>97</v>
      </c>
      <c r="B19" s="177">
        <v>0.5</v>
      </c>
      <c r="C19" s="177">
        <v>0</v>
      </c>
      <c r="D19" s="174"/>
      <c r="E19" s="174"/>
      <c r="F19" s="130"/>
      <c r="G19" s="130"/>
      <c r="H19" s="130"/>
    </row>
    <row r="20" spans="1:11">
      <c r="A20" s="180" t="s">
        <v>98</v>
      </c>
      <c r="B20" s="177">
        <v>0.5</v>
      </c>
      <c r="C20" s="177">
        <v>0.5</v>
      </c>
      <c r="D20" s="174"/>
      <c r="E20" s="174"/>
      <c r="F20" s="130"/>
      <c r="G20" s="130"/>
      <c r="H20" s="130"/>
    </row>
    <row r="21" spans="1:11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11">
      <c r="A22" s="180" t="s">
        <v>100</v>
      </c>
      <c r="B22" s="177">
        <v>0.5</v>
      </c>
      <c r="C22" s="177">
        <v>0.5</v>
      </c>
      <c r="D22" s="174"/>
      <c r="E22" s="174"/>
      <c r="F22" s="130"/>
      <c r="G22" s="130"/>
      <c r="H22" s="130"/>
    </row>
    <row r="23" spans="1:11">
      <c r="A23" s="178" t="s">
        <v>101</v>
      </c>
      <c r="B23" s="179">
        <v>1</v>
      </c>
      <c r="C23" s="179">
        <v>1</v>
      </c>
      <c r="D23" s="129">
        <v>3</v>
      </c>
      <c r="E23" s="129">
        <v>3</v>
      </c>
      <c r="F23" s="181">
        <v>1</v>
      </c>
      <c r="G23" s="181">
        <v>1</v>
      </c>
      <c r="H23" s="181">
        <v>1</v>
      </c>
    </row>
    <row r="24" spans="1:11">
      <c r="A24" s="185" t="s">
        <v>102</v>
      </c>
      <c r="B24" s="177">
        <v>2</v>
      </c>
      <c r="C24" s="177">
        <v>2</v>
      </c>
      <c r="D24" s="174"/>
      <c r="E24" s="174"/>
      <c r="F24" s="130"/>
      <c r="G24" s="130"/>
      <c r="H24" s="130"/>
      <c r="J24" s="137"/>
      <c r="K24" s="137"/>
    </row>
    <row r="25" spans="1:11">
      <c r="A25" s="180" t="s">
        <v>103</v>
      </c>
      <c r="B25" s="177">
        <v>1</v>
      </c>
      <c r="C25" s="177">
        <v>1</v>
      </c>
      <c r="D25" s="174">
        <v>3</v>
      </c>
      <c r="E25" s="174">
        <v>3</v>
      </c>
      <c r="F25" s="181">
        <v>1</v>
      </c>
      <c r="G25" s="181">
        <v>1</v>
      </c>
      <c r="H25" s="181">
        <v>1</v>
      </c>
    </row>
    <row r="26" spans="1:11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181">
        <v>1</v>
      </c>
      <c r="G26" s="181">
        <v>1</v>
      </c>
      <c r="H26" s="181">
        <v>1</v>
      </c>
    </row>
    <row r="27" spans="1:11">
      <c r="A27" s="178" t="s">
        <v>105</v>
      </c>
      <c r="B27" s="179">
        <v>5</v>
      </c>
      <c r="C27" s="179">
        <v>1</v>
      </c>
      <c r="D27" s="129"/>
      <c r="E27" s="129"/>
      <c r="F27" s="130"/>
      <c r="G27" s="130"/>
      <c r="H27" s="130"/>
    </row>
    <row r="28" spans="1:11">
      <c r="A28" s="185" t="s">
        <v>106</v>
      </c>
      <c r="B28" s="177">
        <v>3</v>
      </c>
      <c r="C28" s="177">
        <v>0</v>
      </c>
      <c r="D28" s="174">
        <v>3</v>
      </c>
      <c r="E28" s="174">
        <v>3</v>
      </c>
      <c r="F28" s="181">
        <v>1</v>
      </c>
      <c r="G28" s="181">
        <v>1</v>
      </c>
      <c r="H28" s="181">
        <v>1</v>
      </c>
      <c r="J28" s="137"/>
      <c r="K28" s="137"/>
    </row>
    <row r="29" spans="1:11">
      <c r="A29" s="180" t="s">
        <v>107</v>
      </c>
      <c r="B29" s="177">
        <v>1</v>
      </c>
      <c r="C29" s="177">
        <v>0</v>
      </c>
      <c r="D29" s="174"/>
      <c r="E29" s="174"/>
      <c r="F29" s="130"/>
      <c r="G29" s="130"/>
      <c r="H29" s="130"/>
    </row>
    <row r="30" spans="1:11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11">
      <c r="A31" s="180" t="s">
        <v>109</v>
      </c>
      <c r="B31" s="177">
        <v>1</v>
      </c>
      <c r="C31" s="177">
        <v>0</v>
      </c>
      <c r="D31" s="174"/>
      <c r="E31" s="174"/>
      <c r="F31" s="130"/>
      <c r="G31" s="130"/>
      <c r="H31" s="130"/>
    </row>
    <row r="32" spans="1:11">
      <c r="A32" s="178" t="s">
        <v>110</v>
      </c>
      <c r="B32" s="179">
        <v>2</v>
      </c>
      <c r="C32" s="179">
        <v>1</v>
      </c>
      <c r="D32" s="129">
        <v>3</v>
      </c>
      <c r="E32" s="129">
        <v>3</v>
      </c>
      <c r="F32" s="181">
        <v>1</v>
      </c>
      <c r="G32" s="181">
        <v>1</v>
      </c>
      <c r="H32" s="181">
        <v>1</v>
      </c>
    </row>
    <row r="33" spans="1:10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10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10" ht="107.25">
      <c r="B35" s="186" t="s">
        <v>76</v>
      </c>
      <c r="C35" s="187" t="e">
        <v>#NAME?</v>
      </c>
      <c r="D35" s="141" t="s">
        <v>74</v>
      </c>
      <c r="E35" s="188" t="e">
        <v>#NAME?</v>
      </c>
      <c r="F35" s="130"/>
      <c r="G35" s="130"/>
      <c r="H35" s="130"/>
    </row>
    <row r="36" spans="1:10">
      <c r="C36" s="143" t="s">
        <v>113</v>
      </c>
      <c r="D36" s="143"/>
      <c r="E36" s="143" t="s">
        <v>113</v>
      </c>
    </row>
    <row r="37" spans="1:10" ht="107.25">
      <c r="C37" s="189">
        <v>4.666666666666667</v>
      </c>
      <c r="D37" s="145" t="s">
        <v>114</v>
      </c>
      <c r="E37" s="190">
        <v>3</v>
      </c>
      <c r="F37" s="147" t="s">
        <v>113</v>
      </c>
      <c r="G37" s="148">
        <v>7.666666666666667</v>
      </c>
      <c r="H37" s="149" t="s">
        <v>115</v>
      </c>
    </row>
    <row r="39" spans="1:10">
      <c r="B39" s="150" t="s">
        <v>25</v>
      </c>
      <c r="C39" s="151"/>
      <c r="D39" s="152"/>
      <c r="F39" s="153" t="s">
        <v>116</v>
      </c>
      <c r="G39" s="153"/>
      <c r="H39" s="153"/>
    </row>
    <row r="40" spans="1:10">
      <c r="B40" s="154" t="s">
        <v>26</v>
      </c>
      <c r="C40" s="155" t="s">
        <v>32</v>
      </c>
      <c r="D40" s="156"/>
      <c r="F40" s="191" t="s">
        <v>1</v>
      </c>
      <c r="G40" s="191" t="s">
        <v>26</v>
      </c>
      <c r="H40" s="191" t="s">
        <v>43</v>
      </c>
    </row>
    <row r="41" spans="1:10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  <c r="J41" s="162"/>
    </row>
    <row r="42" spans="1:10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  <c r="J42" s="162"/>
    </row>
    <row r="43" spans="1:10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  <c r="J43" s="162"/>
    </row>
    <row r="44" spans="1:10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  <c r="J44" s="162"/>
    </row>
    <row r="45" spans="1:10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  <c r="J45" s="162"/>
    </row>
  </sheetData>
  <mergeCells count="13">
    <mergeCell ref="F12:F13"/>
    <mergeCell ref="G12:G13"/>
    <mergeCell ref="H12:H13"/>
    <mergeCell ref="B39:D39"/>
    <mergeCell ref="F39:H39"/>
    <mergeCell ref="C40:D40"/>
    <mergeCell ref="B1:C1"/>
    <mergeCell ref="D1:E1"/>
    <mergeCell ref="B2:C2"/>
    <mergeCell ref="D2:E2"/>
    <mergeCell ref="B3:C3"/>
    <mergeCell ref="D12:D13"/>
    <mergeCell ref="E12:E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44944-650D-4C69-A844-8A9339A33CCA}">
  <dimension ref="A1:H45"/>
  <sheetViews>
    <sheetView workbookViewId="0">
      <selection activeCell="A6" sqref="A6"/>
    </sheetView>
  </sheetViews>
  <sheetFormatPr defaultColWidth="10" defaultRowHeight="41.25"/>
  <cols>
    <col min="1" max="1" width="128.28515625" style="116" customWidth="1"/>
    <col min="2" max="2" width="32.28515625" style="116" bestFit="1" customWidth="1"/>
    <col min="3" max="3" width="63.42578125" style="117" bestFit="1" customWidth="1"/>
    <col min="4" max="4" width="33" style="117" bestFit="1" customWidth="1"/>
    <col min="5" max="5" width="39.85546875" style="117" bestFit="1" customWidth="1"/>
    <col min="6" max="6" width="30.5703125" style="115" bestFit="1" customWidth="1"/>
    <col min="7" max="7" width="51.7109375" style="115" bestFit="1" customWidth="1"/>
    <col min="8" max="8" width="28" style="115" bestFit="1" customWidth="1"/>
    <col min="9" max="16384" width="10" style="116"/>
  </cols>
  <sheetData>
    <row r="1" spans="1:8" ht="71.25">
      <c r="A1" s="112" t="s">
        <v>75</v>
      </c>
      <c r="B1" s="195" t="s">
        <v>76</v>
      </c>
      <c r="C1" s="195"/>
      <c r="D1" s="129" t="s">
        <v>74</v>
      </c>
      <c r="E1" s="129"/>
    </row>
    <row r="2" spans="1:8">
      <c r="A2" s="117"/>
      <c r="B2" s="196">
        <v>0.7</v>
      </c>
      <c r="C2" s="196"/>
      <c r="D2" s="197">
        <v>0.3</v>
      </c>
      <c r="E2" s="197"/>
    </row>
    <row r="3" spans="1:8" hidden="1">
      <c r="A3" s="117" t="s">
        <v>77</v>
      </c>
      <c r="B3" s="176">
        <v>1</v>
      </c>
      <c r="C3" s="176"/>
      <c r="D3" s="174"/>
      <c r="E3" s="174"/>
    </row>
    <row r="4" spans="1:8">
      <c r="A4" s="117"/>
      <c r="B4" s="175" t="s">
        <v>78</v>
      </c>
      <c r="C4" s="176" t="s">
        <v>79</v>
      </c>
      <c r="D4" s="174" t="s">
        <v>78</v>
      </c>
      <c r="E4" s="174" t="s">
        <v>79</v>
      </c>
    </row>
    <row r="5" spans="1:8" ht="82.5">
      <c r="A5" s="124" t="s">
        <v>80</v>
      </c>
      <c r="B5" s="177">
        <v>15</v>
      </c>
      <c r="C5" s="177">
        <v>10.5</v>
      </c>
      <c r="D5" s="174">
        <v>36</v>
      </c>
      <c r="E5" s="174">
        <v>26</v>
      </c>
      <c r="F5" s="126" t="s">
        <v>81</v>
      </c>
      <c r="G5" s="126" t="s">
        <v>82</v>
      </c>
      <c r="H5" s="126" t="s">
        <v>83</v>
      </c>
    </row>
    <row r="6" spans="1:8">
      <c r="A6" s="178" t="s">
        <v>84</v>
      </c>
      <c r="B6" s="179">
        <v>10</v>
      </c>
      <c r="C6" s="179">
        <v>7.5</v>
      </c>
      <c r="D6" s="129"/>
      <c r="E6" s="129"/>
      <c r="F6" s="130"/>
      <c r="G6" s="130"/>
      <c r="H6" s="130"/>
    </row>
    <row r="7" spans="1:8">
      <c r="A7" s="178" t="s">
        <v>85</v>
      </c>
      <c r="B7" s="179">
        <v>2</v>
      </c>
      <c r="C7" s="179">
        <v>1</v>
      </c>
      <c r="D7" s="129"/>
      <c r="E7" s="129"/>
      <c r="F7" s="130"/>
      <c r="G7" s="130"/>
      <c r="H7" s="130"/>
    </row>
    <row r="8" spans="1:8">
      <c r="A8" s="180" t="s">
        <v>86</v>
      </c>
      <c r="B8" s="177">
        <v>1</v>
      </c>
      <c r="C8" s="177">
        <v>0</v>
      </c>
      <c r="D8" s="174">
        <v>3</v>
      </c>
      <c r="E8" s="174">
        <v>1.5</v>
      </c>
      <c r="F8" s="181">
        <v>0.5</v>
      </c>
      <c r="G8" s="181">
        <v>0.5</v>
      </c>
      <c r="H8" s="181">
        <v>0.5</v>
      </c>
    </row>
    <row r="9" spans="1:8">
      <c r="A9" s="180" t="s">
        <v>87</v>
      </c>
      <c r="B9" s="177">
        <v>1</v>
      </c>
      <c r="C9" s="177">
        <v>1</v>
      </c>
      <c r="D9" s="174">
        <v>3</v>
      </c>
      <c r="E9" s="174">
        <v>3</v>
      </c>
      <c r="F9" s="181">
        <v>1</v>
      </c>
      <c r="G9" s="181">
        <v>1</v>
      </c>
      <c r="H9" s="181">
        <v>1</v>
      </c>
    </row>
    <row r="10" spans="1:8">
      <c r="A10" s="178" t="s">
        <v>88</v>
      </c>
      <c r="B10" s="179">
        <v>3</v>
      </c>
      <c r="C10" s="179">
        <v>2.5</v>
      </c>
      <c r="D10" s="129"/>
      <c r="E10" s="129"/>
      <c r="F10" s="130"/>
      <c r="G10" s="130"/>
      <c r="H10" s="130"/>
    </row>
    <row r="11" spans="1:8">
      <c r="A11" s="180" t="s">
        <v>89</v>
      </c>
      <c r="B11" s="177">
        <v>1</v>
      </c>
      <c r="C11" s="177">
        <v>1</v>
      </c>
      <c r="D11" s="174">
        <v>3</v>
      </c>
      <c r="E11" s="174">
        <v>2</v>
      </c>
      <c r="F11" s="181">
        <v>0.5</v>
      </c>
      <c r="G11" s="181">
        <v>0.5</v>
      </c>
      <c r="H11" s="181">
        <v>1</v>
      </c>
    </row>
    <row r="12" spans="1:8" ht="82.5">
      <c r="A12" s="180" t="s">
        <v>90</v>
      </c>
      <c r="B12" s="177">
        <v>0.5</v>
      </c>
      <c r="C12" s="177">
        <v>0.5</v>
      </c>
      <c r="D12" s="192">
        <v>3</v>
      </c>
      <c r="E12" s="192">
        <v>1.5</v>
      </c>
      <c r="F12" s="183">
        <v>0.5</v>
      </c>
      <c r="G12" s="183">
        <v>0.5</v>
      </c>
      <c r="H12" s="183">
        <v>0.5</v>
      </c>
    </row>
    <row r="13" spans="1:8">
      <c r="A13" s="180" t="s">
        <v>91</v>
      </c>
      <c r="B13" s="177">
        <v>0.5</v>
      </c>
      <c r="C13" s="177">
        <v>0</v>
      </c>
      <c r="D13" s="192"/>
      <c r="E13" s="192"/>
      <c r="F13" s="183"/>
      <c r="G13" s="183"/>
      <c r="H13" s="183"/>
    </row>
    <row r="14" spans="1:8" ht="82.5">
      <c r="A14" s="180" t="s">
        <v>92</v>
      </c>
      <c r="B14" s="177">
        <v>1</v>
      </c>
      <c r="C14" s="177">
        <v>1</v>
      </c>
      <c r="D14" s="174">
        <v>3</v>
      </c>
      <c r="E14" s="174">
        <v>3</v>
      </c>
      <c r="F14" s="181">
        <v>1</v>
      </c>
      <c r="G14" s="181">
        <v>1</v>
      </c>
      <c r="H14" s="181">
        <v>1</v>
      </c>
    </row>
    <row r="15" spans="1:8">
      <c r="A15" s="178" t="s">
        <v>93</v>
      </c>
      <c r="B15" s="179">
        <v>5</v>
      </c>
      <c r="C15" s="179">
        <v>4</v>
      </c>
      <c r="D15" s="129"/>
      <c r="E15" s="129"/>
      <c r="F15" s="130"/>
      <c r="G15" s="130"/>
      <c r="H15" s="130"/>
    </row>
    <row r="16" spans="1:8">
      <c r="A16" s="184" t="s">
        <v>94</v>
      </c>
      <c r="B16" s="177">
        <v>2</v>
      </c>
      <c r="C16" s="177">
        <v>2</v>
      </c>
      <c r="D16" s="174"/>
      <c r="E16" s="174"/>
      <c r="F16" s="130"/>
      <c r="G16" s="130"/>
      <c r="H16" s="130"/>
    </row>
    <row r="17" spans="1:8">
      <c r="A17" s="180" t="s">
        <v>95</v>
      </c>
      <c r="B17" s="177">
        <v>1</v>
      </c>
      <c r="C17" s="177">
        <v>0</v>
      </c>
      <c r="D17" s="174">
        <v>3</v>
      </c>
      <c r="E17" s="174">
        <v>1.5</v>
      </c>
      <c r="F17" s="181">
        <v>0.5</v>
      </c>
      <c r="G17" s="181">
        <v>0.5</v>
      </c>
      <c r="H17" s="181">
        <v>0.5</v>
      </c>
    </row>
    <row r="18" spans="1:8">
      <c r="A18" s="180" t="s">
        <v>96</v>
      </c>
      <c r="B18" s="177">
        <v>1</v>
      </c>
      <c r="C18" s="177">
        <v>1</v>
      </c>
      <c r="D18" s="174">
        <v>3</v>
      </c>
      <c r="E18" s="174">
        <v>3</v>
      </c>
      <c r="F18" s="181">
        <v>1</v>
      </c>
      <c r="G18" s="181">
        <v>1</v>
      </c>
      <c r="H18" s="181">
        <v>1</v>
      </c>
    </row>
    <row r="19" spans="1:8">
      <c r="A19" s="180" t="s">
        <v>97</v>
      </c>
      <c r="B19" s="177">
        <v>0.5</v>
      </c>
      <c r="C19" s="177">
        <v>0.5</v>
      </c>
      <c r="D19" s="174"/>
      <c r="E19" s="174"/>
      <c r="F19" s="130"/>
      <c r="G19" s="130"/>
      <c r="H19" s="130"/>
    </row>
    <row r="20" spans="1:8">
      <c r="A20" s="180" t="s">
        <v>98</v>
      </c>
      <c r="B20" s="177">
        <v>0.5</v>
      </c>
      <c r="C20" s="177">
        <v>0</v>
      </c>
      <c r="D20" s="174"/>
      <c r="E20" s="174"/>
      <c r="F20" s="130"/>
      <c r="G20" s="130"/>
      <c r="H20" s="130"/>
    </row>
    <row r="21" spans="1:8">
      <c r="A21" s="180" t="s">
        <v>99</v>
      </c>
      <c r="B21" s="177">
        <v>0.5</v>
      </c>
      <c r="C21" s="177">
        <v>0</v>
      </c>
      <c r="D21" s="174"/>
      <c r="E21" s="174"/>
      <c r="F21" s="130"/>
      <c r="G21" s="130"/>
      <c r="H21" s="130"/>
    </row>
    <row r="22" spans="1:8">
      <c r="A22" s="180" t="s">
        <v>100</v>
      </c>
      <c r="B22" s="177">
        <v>0.5</v>
      </c>
      <c r="C22" s="177">
        <v>0.5</v>
      </c>
      <c r="D22" s="174"/>
      <c r="E22" s="174"/>
      <c r="F22" s="130"/>
      <c r="G22" s="130"/>
      <c r="H22" s="130"/>
    </row>
    <row r="23" spans="1:8">
      <c r="A23" s="178" t="s">
        <v>101</v>
      </c>
      <c r="B23" s="179">
        <v>1</v>
      </c>
      <c r="C23" s="179">
        <v>0</v>
      </c>
      <c r="D23" s="129">
        <v>3</v>
      </c>
      <c r="E23" s="129">
        <v>1.5</v>
      </c>
      <c r="F23" s="181">
        <v>0.5</v>
      </c>
      <c r="G23" s="181">
        <v>0.5</v>
      </c>
      <c r="H23" s="181">
        <v>0.5</v>
      </c>
    </row>
    <row r="24" spans="1:8">
      <c r="A24" s="185" t="s">
        <v>102</v>
      </c>
      <c r="B24" s="177">
        <v>2</v>
      </c>
      <c r="C24" s="177">
        <v>2</v>
      </c>
      <c r="D24" s="174"/>
      <c r="E24" s="174"/>
      <c r="F24" s="130"/>
      <c r="G24" s="130"/>
      <c r="H24" s="130"/>
    </row>
    <row r="25" spans="1:8">
      <c r="A25" s="180" t="s">
        <v>103</v>
      </c>
      <c r="B25" s="177">
        <v>1</v>
      </c>
      <c r="C25" s="177">
        <v>1</v>
      </c>
      <c r="D25" s="174">
        <v>3</v>
      </c>
      <c r="E25" s="174">
        <v>3</v>
      </c>
      <c r="F25" s="181">
        <v>1</v>
      </c>
      <c r="G25" s="181">
        <v>1</v>
      </c>
      <c r="H25" s="181">
        <v>1</v>
      </c>
    </row>
    <row r="26" spans="1:8">
      <c r="A26" s="180" t="s">
        <v>104</v>
      </c>
      <c r="B26" s="177">
        <v>1</v>
      </c>
      <c r="C26" s="177">
        <v>1</v>
      </c>
      <c r="D26" s="174">
        <v>3</v>
      </c>
      <c r="E26" s="174">
        <v>3</v>
      </c>
      <c r="F26" s="181">
        <v>1</v>
      </c>
      <c r="G26" s="181">
        <v>1</v>
      </c>
      <c r="H26" s="181">
        <v>1</v>
      </c>
    </row>
    <row r="27" spans="1:8">
      <c r="A27" s="178" t="s">
        <v>105</v>
      </c>
      <c r="B27" s="179">
        <v>5</v>
      </c>
      <c r="C27" s="179">
        <v>3</v>
      </c>
      <c r="D27" s="129"/>
      <c r="E27" s="129"/>
      <c r="F27" s="130"/>
      <c r="G27" s="130"/>
      <c r="H27" s="130"/>
    </row>
    <row r="28" spans="1:8">
      <c r="A28" s="185" t="s">
        <v>106</v>
      </c>
      <c r="B28" s="177">
        <v>3</v>
      </c>
      <c r="C28" s="177">
        <v>2</v>
      </c>
      <c r="D28" s="174">
        <v>3</v>
      </c>
      <c r="E28" s="174">
        <v>1.5</v>
      </c>
      <c r="F28" s="181">
        <v>0.5</v>
      </c>
      <c r="G28" s="181">
        <v>0.5</v>
      </c>
      <c r="H28" s="181">
        <v>0.5</v>
      </c>
    </row>
    <row r="29" spans="1:8">
      <c r="A29" s="180" t="s">
        <v>107</v>
      </c>
      <c r="B29" s="177">
        <v>1</v>
      </c>
      <c r="C29" s="177">
        <v>1</v>
      </c>
      <c r="D29" s="174"/>
      <c r="E29" s="174"/>
      <c r="F29" s="130"/>
      <c r="G29" s="130"/>
      <c r="H29" s="130"/>
    </row>
    <row r="30" spans="1:8">
      <c r="A30" s="180" t="s">
        <v>108</v>
      </c>
      <c r="B30" s="177">
        <v>1</v>
      </c>
      <c r="C30" s="177">
        <v>0</v>
      </c>
      <c r="D30" s="174"/>
      <c r="E30" s="174"/>
      <c r="F30" s="130"/>
      <c r="G30" s="130"/>
      <c r="H30" s="130"/>
    </row>
    <row r="31" spans="1:8">
      <c r="A31" s="180" t="s">
        <v>109</v>
      </c>
      <c r="B31" s="177">
        <v>1</v>
      </c>
      <c r="C31" s="177">
        <v>1</v>
      </c>
      <c r="D31" s="174"/>
      <c r="E31" s="174"/>
      <c r="F31" s="130"/>
      <c r="G31" s="130"/>
      <c r="H31" s="130"/>
    </row>
    <row r="32" spans="1:8">
      <c r="A32" s="178" t="s">
        <v>110</v>
      </c>
      <c r="B32" s="179">
        <v>2</v>
      </c>
      <c r="C32" s="179">
        <v>1</v>
      </c>
      <c r="D32" s="129">
        <v>3</v>
      </c>
      <c r="E32" s="129">
        <v>1.5</v>
      </c>
      <c r="F32" s="181">
        <v>0.5</v>
      </c>
      <c r="G32" s="181">
        <v>0.5</v>
      </c>
      <c r="H32" s="181">
        <v>0.5</v>
      </c>
    </row>
    <row r="33" spans="1:8">
      <c r="A33" s="180" t="s">
        <v>111</v>
      </c>
      <c r="B33" s="177">
        <v>1</v>
      </c>
      <c r="C33" s="177">
        <v>1</v>
      </c>
      <c r="D33" s="174"/>
      <c r="E33" s="174"/>
      <c r="F33" s="130"/>
      <c r="G33" s="130"/>
      <c r="H33" s="130"/>
    </row>
    <row r="34" spans="1:8">
      <c r="A34" s="180" t="s">
        <v>112</v>
      </c>
      <c r="B34" s="177">
        <v>1</v>
      </c>
      <c r="C34" s="177">
        <v>0</v>
      </c>
      <c r="D34" s="174"/>
      <c r="E34" s="174"/>
      <c r="F34" s="130"/>
      <c r="G34" s="130"/>
      <c r="H34" s="130"/>
    </row>
    <row r="35" spans="1:8">
      <c r="B35" s="186" t="s">
        <v>76</v>
      </c>
      <c r="C35" s="198" t="e">
        <v>#NAME?</v>
      </c>
      <c r="D35" s="141" t="s">
        <v>74</v>
      </c>
      <c r="E35" s="199" t="e">
        <v>#NAME?</v>
      </c>
      <c r="F35" s="130"/>
      <c r="G35" s="130"/>
      <c r="H35" s="130"/>
    </row>
    <row r="36" spans="1:8">
      <c r="C36" s="143" t="s">
        <v>113</v>
      </c>
      <c r="D36" s="143"/>
      <c r="E36" s="143" t="s">
        <v>113</v>
      </c>
    </row>
    <row r="37" spans="1:8">
      <c r="C37" s="200">
        <v>4.9000000000000004</v>
      </c>
      <c r="D37" s="201" t="s">
        <v>114</v>
      </c>
      <c r="E37" s="202">
        <v>2.1666666666666665</v>
      </c>
      <c r="F37" s="203" t="s">
        <v>113</v>
      </c>
      <c r="G37" s="204">
        <v>7.0666666666666664</v>
      </c>
      <c r="H37" s="205" t="s">
        <v>115</v>
      </c>
    </row>
    <row r="39" spans="1:8">
      <c r="B39" s="206" t="s">
        <v>25</v>
      </c>
      <c r="C39" s="207"/>
      <c r="D39" s="208"/>
      <c r="F39" s="153" t="s">
        <v>116</v>
      </c>
      <c r="G39" s="153"/>
      <c r="H39" s="153"/>
    </row>
    <row r="40" spans="1:8">
      <c r="B40" s="154" t="s">
        <v>26</v>
      </c>
      <c r="C40" s="209" t="s">
        <v>32</v>
      </c>
      <c r="D40" s="210"/>
      <c r="F40" s="191" t="s">
        <v>1</v>
      </c>
      <c r="G40" s="191" t="s">
        <v>26</v>
      </c>
      <c r="H40" s="191" t="s">
        <v>43</v>
      </c>
    </row>
    <row r="41" spans="1:8">
      <c r="B41" s="158" t="s">
        <v>27</v>
      </c>
      <c r="C41" s="159" t="s">
        <v>33</v>
      </c>
      <c r="D41" s="160" t="s">
        <v>2</v>
      </c>
      <c r="F41" s="161">
        <v>5</v>
      </c>
      <c r="G41" s="159" t="s">
        <v>38</v>
      </c>
      <c r="H41" s="159" t="s">
        <v>44</v>
      </c>
    </row>
    <row r="42" spans="1:8">
      <c r="B42" s="158" t="s">
        <v>28</v>
      </c>
      <c r="C42" s="159" t="s">
        <v>34</v>
      </c>
      <c r="D42" s="163" t="s">
        <v>17</v>
      </c>
      <c r="F42" s="164">
        <v>4</v>
      </c>
      <c r="G42" s="159" t="s">
        <v>39</v>
      </c>
      <c r="H42" s="159" t="s">
        <v>45</v>
      </c>
    </row>
    <row r="43" spans="1:8">
      <c r="B43" s="158" t="s">
        <v>29</v>
      </c>
      <c r="C43" s="159" t="s">
        <v>35</v>
      </c>
      <c r="D43" s="165" t="s">
        <v>5</v>
      </c>
      <c r="F43" s="166">
        <v>3</v>
      </c>
      <c r="G43" s="159" t="s">
        <v>40</v>
      </c>
      <c r="H43" s="159" t="s">
        <v>46</v>
      </c>
    </row>
    <row r="44" spans="1:8">
      <c r="B44" s="158" t="s">
        <v>30</v>
      </c>
      <c r="C44" s="159" t="s">
        <v>36</v>
      </c>
      <c r="D44" s="167" t="s">
        <v>7</v>
      </c>
      <c r="F44" s="168">
        <v>2</v>
      </c>
      <c r="G44" s="159" t="s">
        <v>41</v>
      </c>
      <c r="H44" s="159" t="s">
        <v>47</v>
      </c>
    </row>
    <row r="45" spans="1:8">
      <c r="B45" s="158" t="s">
        <v>31</v>
      </c>
      <c r="C45" s="159" t="s">
        <v>37</v>
      </c>
      <c r="D45" s="169" t="s">
        <v>9</v>
      </c>
      <c r="F45" s="170">
        <v>1</v>
      </c>
      <c r="G45" s="159" t="s">
        <v>42</v>
      </c>
      <c r="H45" s="159" t="s">
        <v>48</v>
      </c>
    </row>
  </sheetData>
  <mergeCells count="4">
    <mergeCell ref="F12:F13"/>
    <mergeCell ref="G12:G13"/>
    <mergeCell ref="H12:H13"/>
    <mergeCell ref="F39:H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19</vt:i4>
      </vt:variant>
    </vt:vector>
  </HeadingPairs>
  <TitlesOfParts>
    <vt:vector size="19" baseType="lpstr">
      <vt:lpstr>รวม</vt:lpstr>
      <vt:lpstr>สกลนคร</vt:lpstr>
      <vt:lpstr>กุสุมาลย์</vt:lpstr>
      <vt:lpstr>กุดบาก</vt:lpstr>
      <vt:lpstr>อ.ฝั้น</vt:lpstr>
      <vt:lpstr>พังโคน</vt:lpstr>
      <vt:lpstr>วาริช</vt:lpstr>
      <vt:lpstr>นิคม</vt:lpstr>
      <vt:lpstr>วานร</vt:lpstr>
      <vt:lpstr>คำตากล้า</vt:lpstr>
      <vt:lpstr>อ.มั่น</vt:lpstr>
      <vt:lpstr>อากาศ</vt:lpstr>
      <vt:lpstr>อ.วัน</vt:lpstr>
      <vt:lpstr>เต่างอย</vt:lpstr>
      <vt:lpstr>โคกสรี</vt:lpstr>
      <vt:lpstr>เจริญศิลป์</vt:lpstr>
      <vt:lpstr>โพพนาแก้ว</vt:lpstr>
      <vt:lpstr>สว่าง</vt:lpstr>
      <vt:lpstr>อ.แบน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2026-01-20T04:32:31Z</cp:lastPrinted>
  <dcterms:created xsi:type="dcterms:W3CDTF">2026-01-15T07:41:23Z</dcterms:created>
  <dcterms:modified xsi:type="dcterms:W3CDTF">2026-01-22T04:54:29Z</dcterms:modified>
</cp:coreProperties>
</file>