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แผนการเงิน เริ่มทำ ปี 2569\แผนเงินบำรุง\2569\แผนโครงการอบรม\ประชุมชี้แจงฟอร์มกำกับแผนเงินบำรุง 2569 วันที่ 26พย2568\"/>
    </mc:Choice>
  </mc:AlternateContent>
  <xr:revisionPtr revIDLastSave="0" documentId="13_ncr:1_{5B5AD5DA-1D37-4F07-9665-B096B4B503CE}" xr6:coauthVersionLast="47" xr6:coauthVersionMax="47" xr10:uidLastSave="{00000000-0000-0000-0000-000000000000}"/>
  <bookViews>
    <workbookView xWindow="-108" yWindow="-108" windowWidth="23256" windowHeight="12456" tabRatio="744" activeTab="1" xr2:uid="{4EF89745-07CD-43E3-8D03-D3FF611BE05E}"/>
  </bookViews>
  <sheets>
    <sheet name="คำนิยาม" sheetId="6" r:id="rId1"/>
    <sheet name="ตัวอย่าง กรอก ตค." sheetId="10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0" l="1"/>
  <c r="H68" i="10"/>
  <c r="I68" i="10"/>
  <c r="J68" i="10"/>
  <c r="K68" i="10"/>
  <c r="L68" i="10"/>
  <c r="L71" i="10" s="1"/>
  <c r="M68" i="10"/>
  <c r="M71" i="10" s="1"/>
  <c r="F68" i="10"/>
  <c r="H71" i="10"/>
  <c r="I71" i="10"/>
  <c r="J71" i="10"/>
  <c r="K71" i="10"/>
  <c r="H65" i="10"/>
  <c r="H66" i="10" s="1"/>
  <c r="I65" i="10"/>
  <c r="J65" i="10"/>
  <c r="K65" i="10"/>
  <c r="L65" i="10"/>
  <c r="M65" i="10"/>
  <c r="M66" i="10" s="1"/>
  <c r="N65" i="10"/>
  <c r="N66" i="10" s="1"/>
  <c r="O65" i="10"/>
  <c r="O66" i="10" s="1"/>
  <c r="P65" i="10"/>
  <c r="P66" i="10" s="1"/>
  <c r="Q65" i="10"/>
  <c r="R65" i="10"/>
  <c r="I66" i="10"/>
  <c r="J66" i="10"/>
  <c r="K66" i="10"/>
  <c r="L66" i="10"/>
  <c r="Q66" i="10"/>
  <c r="R66" i="10"/>
  <c r="O11" i="10"/>
  <c r="M79" i="10"/>
  <c r="N79" i="10"/>
  <c r="M26" i="10"/>
  <c r="N26" i="10"/>
  <c r="O26" i="10"/>
  <c r="P26" i="10"/>
  <c r="Q26" i="10"/>
  <c r="R26" i="10"/>
  <c r="N78" i="10"/>
  <c r="N77" i="10"/>
  <c r="N76" i="10"/>
  <c r="N75" i="10"/>
  <c r="N74" i="10"/>
  <c r="N73" i="10"/>
  <c r="N70" i="10"/>
  <c r="Q70" i="10" s="1"/>
  <c r="R70" i="10" s="1"/>
  <c r="O69" i="10"/>
  <c r="N69" i="10"/>
  <c r="Q69" i="10" s="1"/>
  <c r="P64" i="10"/>
  <c r="O64" i="10"/>
  <c r="N64" i="10"/>
  <c r="Q64" i="10" s="1"/>
  <c r="R64" i="10" s="1"/>
  <c r="O63" i="10"/>
  <c r="P63" i="10" s="1"/>
  <c r="N63" i="10"/>
  <c r="Q63" i="10" s="1"/>
  <c r="R63" i="10" s="1"/>
  <c r="R62" i="10"/>
  <c r="Q62" i="10"/>
  <c r="N62" i="10"/>
  <c r="O62" i="10" s="1"/>
  <c r="P62" i="10" s="1"/>
  <c r="N60" i="10"/>
  <c r="Q60" i="10" s="1"/>
  <c r="Q59" i="10"/>
  <c r="R59" i="10" s="1"/>
  <c r="O59" i="10"/>
  <c r="P59" i="10" s="1"/>
  <c r="N59" i="10"/>
  <c r="N58" i="10"/>
  <c r="Q58" i="10" s="1"/>
  <c r="R58" i="10" s="1"/>
  <c r="N56" i="10"/>
  <c r="O56" i="10" s="1"/>
  <c r="P56" i="10" s="1"/>
  <c r="N55" i="10"/>
  <c r="Q55" i="10" s="1"/>
  <c r="R54" i="10"/>
  <c r="Q54" i="10"/>
  <c r="N54" i="10"/>
  <c r="O54" i="10" s="1"/>
  <c r="P54" i="10" s="1"/>
  <c r="N51" i="10"/>
  <c r="O51" i="10" s="1"/>
  <c r="O50" i="10"/>
  <c r="P50" i="10" s="1"/>
  <c r="N50" i="10"/>
  <c r="Q50" i="10" s="1"/>
  <c r="R50" i="10" s="1"/>
  <c r="Q49" i="10"/>
  <c r="R49" i="10" s="1"/>
  <c r="O49" i="10"/>
  <c r="P49" i="10" s="1"/>
  <c r="N49" i="10"/>
  <c r="N48" i="10"/>
  <c r="Q48" i="10" s="1"/>
  <c r="R48" i="10" s="1"/>
  <c r="Q47" i="10"/>
  <c r="N47" i="10"/>
  <c r="O47" i="10" s="1"/>
  <c r="N46" i="10"/>
  <c r="O46" i="10" s="1"/>
  <c r="P46" i="10" s="1"/>
  <c r="N45" i="10"/>
  <c r="Q45" i="10" s="1"/>
  <c r="R45" i="10" s="1"/>
  <c r="Q44" i="10"/>
  <c r="R44" i="10" s="1"/>
  <c r="N44" i="10"/>
  <c r="O44" i="10" s="1"/>
  <c r="P44" i="10" s="1"/>
  <c r="N43" i="10"/>
  <c r="Q43" i="10" s="1"/>
  <c r="R43" i="10" s="1"/>
  <c r="N41" i="10"/>
  <c r="O41" i="10" s="1"/>
  <c r="P41" i="10" s="1"/>
  <c r="Q39" i="10"/>
  <c r="R39" i="10" s="1"/>
  <c r="O39" i="10"/>
  <c r="P39" i="10" s="1"/>
  <c r="N39" i="10"/>
  <c r="N38" i="10"/>
  <c r="Q38" i="10" s="1"/>
  <c r="R38" i="10" s="1"/>
  <c r="Q37" i="10"/>
  <c r="N37" i="10"/>
  <c r="O37" i="10" s="1"/>
  <c r="N36" i="10"/>
  <c r="O36" i="10" s="1"/>
  <c r="P36" i="10" s="1"/>
  <c r="N35" i="10"/>
  <c r="Q35" i="10" s="1"/>
  <c r="R35" i="10" s="1"/>
  <c r="Q34" i="10"/>
  <c r="N34" i="10"/>
  <c r="O34" i="10" s="1"/>
  <c r="N33" i="10"/>
  <c r="Q33" i="10" s="1"/>
  <c r="Q32" i="10"/>
  <c r="R32" i="10" s="1"/>
  <c r="N32" i="10"/>
  <c r="O32" i="10" s="1"/>
  <c r="P32" i="10" s="1"/>
  <c r="N31" i="10"/>
  <c r="O31" i="10" s="1"/>
  <c r="P31" i="10" s="1"/>
  <c r="N30" i="10"/>
  <c r="Q30" i="10" s="1"/>
  <c r="R30" i="10" s="1"/>
  <c r="Q29" i="10"/>
  <c r="R29" i="10" s="1"/>
  <c r="O29" i="10"/>
  <c r="P29" i="10" s="1"/>
  <c r="N29" i="10"/>
  <c r="N25" i="10"/>
  <c r="Q25" i="10" s="1"/>
  <c r="R25" i="10" s="1"/>
  <c r="N24" i="10"/>
  <c r="Q24" i="10" s="1"/>
  <c r="N23" i="10"/>
  <c r="Q23" i="10" s="1"/>
  <c r="R23" i="10" s="1"/>
  <c r="Q22" i="10"/>
  <c r="R22" i="10" s="1"/>
  <c r="N22" i="10"/>
  <c r="O22" i="10" s="1"/>
  <c r="P22" i="10" s="1"/>
  <c r="N21" i="10"/>
  <c r="Q21" i="10" s="1"/>
  <c r="M78" i="10"/>
  <c r="M77" i="10"/>
  <c r="M76" i="10"/>
  <c r="M75" i="10"/>
  <c r="M74" i="10"/>
  <c r="M73" i="10"/>
  <c r="M70" i="10"/>
  <c r="M69" i="10"/>
  <c r="M67" i="10"/>
  <c r="M64" i="10"/>
  <c r="M63" i="10"/>
  <c r="M62" i="10"/>
  <c r="M60" i="10"/>
  <c r="M59" i="10"/>
  <c r="M58" i="10"/>
  <c r="M56" i="10"/>
  <c r="M55" i="10"/>
  <c r="M54" i="10"/>
  <c r="M51" i="10"/>
  <c r="M50" i="10"/>
  <c r="M49" i="10"/>
  <c r="M48" i="10"/>
  <c r="M47" i="10"/>
  <c r="M46" i="10"/>
  <c r="M45" i="10"/>
  <c r="M44" i="10"/>
  <c r="M43" i="10"/>
  <c r="M41" i="10"/>
  <c r="M39" i="10"/>
  <c r="M38" i="10"/>
  <c r="M37" i="10"/>
  <c r="M36" i="10"/>
  <c r="M35" i="10"/>
  <c r="M34" i="10"/>
  <c r="M33" i="10"/>
  <c r="M32" i="10"/>
  <c r="M31" i="10"/>
  <c r="M30" i="10"/>
  <c r="M29" i="10"/>
  <c r="M25" i="10"/>
  <c r="M24" i="10"/>
  <c r="M23" i="10"/>
  <c r="M22" i="10"/>
  <c r="M21" i="10"/>
  <c r="L26" i="10"/>
  <c r="K26" i="10"/>
  <c r="J26" i="10"/>
  <c r="J21" i="10"/>
  <c r="J22" i="10"/>
  <c r="J23" i="10"/>
  <c r="J24" i="10"/>
  <c r="J25" i="10"/>
  <c r="H26" i="10"/>
  <c r="I26" i="10"/>
  <c r="J29" i="10"/>
  <c r="J30" i="10"/>
  <c r="J31" i="10"/>
  <c r="J32" i="10"/>
  <c r="J33" i="10"/>
  <c r="J34" i="10"/>
  <c r="J35" i="10"/>
  <c r="J36" i="10"/>
  <c r="J37" i="10"/>
  <c r="J38" i="10"/>
  <c r="J39" i="10"/>
  <c r="J41" i="10"/>
  <c r="J43" i="10"/>
  <c r="J44" i="10"/>
  <c r="J45" i="10"/>
  <c r="J46" i="10"/>
  <c r="J47" i="10"/>
  <c r="J48" i="10"/>
  <c r="J49" i="10"/>
  <c r="J50" i="10"/>
  <c r="J51" i="10"/>
  <c r="J54" i="10"/>
  <c r="J55" i="10"/>
  <c r="J56" i="10"/>
  <c r="J58" i="10"/>
  <c r="J59" i="10"/>
  <c r="J60" i="10"/>
  <c r="J62" i="10"/>
  <c r="J63" i="10"/>
  <c r="J64" i="10"/>
  <c r="J67" i="10"/>
  <c r="N67" i="10" s="1"/>
  <c r="N68" i="10" s="1"/>
  <c r="N71" i="10" s="1"/>
  <c r="J69" i="10"/>
  <c r="J70" i="10"/>
  <c r="J73" i="10"/>
  <c r="J79" i="10" s="1"/>
  <c r="J74" i="10"/>
  <c r="J75" i="10"/>
  <c r="J76" i="10"/>
  <c r="J77" i="10"/>
  <c r="J78" i="10"/>
  <c r="H79" i="10"/>
  <c r="I79" i="10"/>
  <c r="K79" i="10"/>
  <c r="L79" i="10"/>
  <c r="P12" i="10"/>
  <c r="P13" i="10"/>
  <c r="P14" i="10"/>
  <c r="P16" i="10"/>
  <c r="P17" i="10"/>
  <c r="P18" i="10"/>
  <c r="P19" i="10"/>
  <c r="R12" i="10"/>
  <c r="R13" i="10"/>
  <c r="R14" i="10"/>
  <c r="R16" i="10"/>
  <c r="R17" i="10"/>
  <c r="R18" i="10"/>
  <c r="R19" i="10"/>
  <c r="R11" i="10"/>
  <c r="O67" i="10" l="1"/>
  <c r="Q67" i="10"/>
  <c r="O21" i="10"/>
  <c r="Q36" i="10"/>
  <c r="R36" i="10" s="1"/>
  <c r="O38" i="10"/>
  <c r="P38" i="10" s="1"/>
  <c r="Q46" i="10"/>
  <c r="R46" i="10" s="1"/>
  <c r="O48" i="10"/>
  <c r="P48" i="10" s="1"/>
  <c r="Q51" i="10"/>
  <c r="Q56" i="10"/>
  <c r="R56" i="10" s="1"/>
  <c r="O58" i="10"/>
  <c r="P58" i="10" s="1"/>
  <c r="O70" i="10"/>
  <c r="P70" i="10" s="1"/>
  <c r="O43" i="10"/>
  <c r="P43" i="10" s="1"/>
  <c r="O23" i="10"/>
  <c r="P23" i="10" s="1"/>
  <c r="O25" i="10"/>
  <c r="P25" i="10" s="1"/>
  <c r="Q31" i="10"/>
  <c r="R31" i="10" s="1"/>
  <c r="O33" i="10"/>
  <c r="O35" i="10"/>
  <c r="P35" i="10" s="1"/>
  <c r="Q41" i="10"/>
  <c r="R41" i="10" s="1"/>
  <c r="O45" i="10"/>
  <c r="P45" i="10" s="1"/>
  <c r="O55" i="10"/>
  <c r="O30" i="10"/>
  <c r="P30" i="10" s="1"/>
  <c r="O60" i="10"/>
  <c r="O24" i="10"/>
  <c r="P67" i="10" l="1"/>
  <c r="P68" i="10" s="1"/>
  <c r="P71" i="10" s="1"/>
  <c r="O68" i="10"/>
  <c r="O71" i="10" s="1"/>
  <c r="R67" i="10"/>
  <c r="R68" i="10" s="1"/>
  <c r="R71" i="10" s="1"/>
  <c r="Q68" i="10"/>
  <c r="Q71" i="10" s="1"/>
  <c r="J11" i="10" l="1"/>
  <c r="G70" i="10"/>
  <c r="G69" i="10"/>
  <c r="G12" i="10"/>
  <c r="G13" i="10"/>
  <c r="G14" i="10"/>
  <c r="G15" i="10"/>
  <c r="G16" i="10"/>
  <c r="G17" i="10"/>
  <c r="G18" i="10"/>
  <c r="G19" i="10"/>
  <c r="G21" i="10"/>
  <c r="G22" i="10"/>
  <c r="G23" i="10"/>
  <c r="G24" i="10"/>
  <c r="G25" i="10"/>
  <c r="G29" i="10"/>
  <c r="G65" i="10" s="1"/>
  <c r="G30" i="10"/>
  <c r="G31" i="10"/>
  <c r="G32" i="10"/>
  <c r="G33" i="10"/>
  <c r="G34" i="10"/>
  <c r="G35" i="10"/>
  <c r="G36" i="10"/>
  <c r="G37" i="10"/>
  <c r="G38" i="10"/>
  <c r="G39" i="10"/>
  <c r="G41" i="10"/>
  <c r="G43" i="10"/>
  <c r="G44" i="10"/>
  <c r="G45" i="10"/>
  <c r="G46" i="10"/>
  <c r="G47" i="10"/>
  <c r="G48" i="10"/>
  <c r="G49" i="10"/>
  <c r="G50" i="10"/>
  <c r="G51" i="10"/>
  <c r="G54" i="10"/>
  <c r="G55" i="10"/>
  <c r="G56" i="10"/>
  <c r="G58" i="10"/>
  <c r="G59" i="10"/>
  <c r="G60" i="10"/>
  <c r="G62" i="10"/>
  <c r="G63" i="10"/>
  <c r="G64" i="10"/>
  <c r="G67" i="10"/>
  <c r="G11" i="10"/>
  <c r="G26" i="10" l="1"/>
  <c r="G66" i="10" s="1"/>
  <c r="G71" i="10" s="1"/>
  <c r="M19" i="10"/>
  <c r="J19" i="10"/>
  <c r="M18" i="10"/>
  <c r="J18" i="10"/>
  <c r="M17" i="10"/>
  <c r="J17" i="10"/>
  <c r="M16" i="10"/>
  <c r="J16" i="10"/>
  <c r="N16" i="10" s="1"/>
  <c r="Q16" i="10" s="1"/>
  <c r="M15" i="10"/>
  <c r="J15" i="10"/>
  <c r="M14" i="10"/>
  <c r="J14" i="10"/>
  <c r="M13" i="10"/>
  <c r="J13" i="10"/>
  <c r="M12" i="10"/>
  <c r="J12" i="10"/>
  <c r="M11" i="10"/>
  <c r="N19" i="10" l="1"/>
  <c r="Q19" i="10" s="1"/>
  <c r="O16" i="10"/>
  <c r="N14" i="10"/>
  <c r="N15" i="10"/>
  <c r="N18" i="10"/>
  <c r="N13" i="10"/>
  <c r="N17" i="10"/>
  <c r="N12" i="10"/>
  <c r="N11" i="10"/>
  <c r="O19" i="10" l="1"/>
  <c r="Q17" i="10"/>
  <c r="O17" i="10"/>
  <c r="Q12" i="10"/>
  <c r="O12" i="10"/>
  <c r="Q13" i="10"/>
  <c r="O13" i="10"/>
  <c r="Q18" i="10"/>
  <c r="O18" i="10"/>
  <c r="Q14" i="10"/>
  <c r="O14" i="10"/>
  <c r="Q15" i="10"/>
  <c r="O15" i="10"/>
  <c r="Q11" i="10"/>
  <c r="P11" i="10" l="1"/>
</calcChain>
</file>

<file path=xl/sharedStrings.xml><?xml version="1.0" encoding="utf-8"?>
<sst xmlns="http://schemas.openxmlformats.org/spreadsheetml/2006/main" count="205" uniqueCount="164">
  <si>
    <t>แผนประมาณการเงินบำรุงทั้งปี 2569</t>
  </si>
  <si>
    <t>[1]</t>
  </si>
  <si>
    <t>[3]</t>
  </si>
  <si>
    <t>รายรับจากการดำเนินงาน</t>
  </si>
  <si>
    <t>รายรับค่ารักษาพยาบาลสำหรับโครงการสุขภาพถ้วนหน้า UC</t>
  </si>
  <si>
    <t>รายรับค่ารักษาพยาบาลสำหรับโครงการสุขภาพถ้วนหน้า UC งบลงทุน</t>
  </si>
  <si>
    <t>รายรับจากระบบปฏิบัติการฉุกเฉิน (EMS)</t>
  </si>
  <si>
    <t>รายรับค่ารักษาพยาบาลเบิกจ่ายตรงกรมบัญชีกลาง</t>
  </si>
  <si>
    <t>รายรับค่ารักษาพยาบาลผู้ป่วยเบิกต้นสังกัด</t>
  </si>
  <si>
    <t>รายรับค่ารักษาพยาบาลเบิกจาก อปท.</t>
  </si>
  <si>
    <t>รายรับค่ารักษาพยาบาลจากกองทุนประกันสังคม</t>
  </si>
  <si>
    <t>รายรับค่ารักษาพยาบาลแรงงานต่างด้าว</t>
  </si>
  <si>
    <t>รายรับค่ารักษาพยาบาลและการบริการอื่น</t>
  </si>
  <si>
    <t xml:space="preserve">รายรับอื่น </t>
  </si>
  <si>
    <t>รายรับเงินช่วยเหลือ</t>
  </si>
  <si>
    <t>รายรับเงินอุดหนุน</t>
  </si>
  <si>
    <t>รายรับอื่น</t>
  </si>
  <si>
    <t>ค่าจ้างลูกจ้างชั่วคราว / พนักงานกระทรวง</t>
  </si>
  <si>
    <t xml:space="preserve">ค่าล่วงเวลางานบริการ / งานสนับสนุน </t>
  </si>
  <si>
    <t>รายจ่ายบุคลากร</t>
  </si>
  <si>
    <t>ค่าตอบแทนเงินเพิ่มพิเศษไม่ทำเวชปฏิบัติส่วนตัว หรือปฏิบัติงาน รพ.เอกชน</t>
  </si>
  <si>
    <t>ค่าตอบแทนเบี้ยเลี้ยงเหมาจ่าย (ฉ.11)</t>
  </si>
  <si>
    <t>ค่าตอบแทนตามผลการปฏิบัติงาน (ฉ.12)</t>
  </si>
  <si>
    <t>เงินเพิ่ม (พ.ต.ส)</t>
  </si>
  <si>
    <t>ค่าตอบแทนเจ้าหน้าที่ปฏิบัติงานของเจ้าหน้าที่ (นอกเวลา) ฉ5</t>
  </si>
  <si>
    <t>ค่าตอบแทนเจ้าหน้าที่ปฏิบัติงานในคลินิกพิเศษเฉพาะทางนอกเวลาราชการ (SMC)</t>
  </si>
  <si>
    <t xml:space="preserve">ค่าตอบแทนอื่น </t>
  </si>
  <si>
    <t>เงินค่าใช้จ่ายบุคลากรอื่น</t>
  </si>
  <si>
    <t xml:space="preserve">ค่ายา </t>
  </si>
  <si>
    <t>ค่าเวชภัณฑ์มิใช่ยา</t>
  </si>
  <si>
    <t>รายจ่ายจากการดำเนินงาน</t>
  </si>
  <si>
    <t xml:space="preserve">    ค่าวัสดุการแพทย์</t>
  </si>
  <si>
    <t xml:space="preserve">    ค่าวัสดุวิทยาศาสตร์การแพทย์</t>
  </si>
  <si>
    <t xml:space="preserve">    ค่าวัสดุเภสัช</t>
  </si>
  <si>
    <t xml:space="preserve">    ค่าวัสดุทันตกรรม</t>
  </si>
  <si>
    <t xml:space="preserve">    ค่าวัสดุเอ็กซเรย์</t>
  </si>
  <si>
    <t>ค่าวัสดุ</t>
  </si>
  <si>
    <t>ค่าสาธารณูปโภค</t>
  </si>
  <si>
    <t>ค่าใช้สอย</t>
  </si>
  <si>
    <t>ค่าใช้จ่ายดำเนินงานอื่น</t>
  </si>
  <si>
    <t>ค่าครุภัณฑ์</t>
  </si>
  <si>
    <t xml:space="preserve">   ค่าครุภัณฑ์งบค่าเสื่อม</t>
  </si>
  <si>
    <t>รายจ่ายลงทุน</t>
  </si>
  <si>
    <t xml:space="preserve">   ค่าครุภัณฑ์เงินบริจาค</t>
  </si>
  <si>
    <t>ค่าที่ดินและสิ่งก่อสร้าง</t>
  </si>
  <si>
    <t xml:space="preserve">   ค่าที่ดินและสิ่งก่อสร้างงบค่าเสื่อม</t>
  </si>
  <si>
    <t xml:space="preserve">   ค่าที่ดินและสิ่งก่อสร้างเงินบริจาค</t>
  </si>
  <si>
    <t xml:space="preserve">   ค่าที่ดินและสิ่งก่อสร้างเงินบำรุง</t>
  </si>
  <si>
    <t>รายจ่ายอื่น</t>
  </si>
  <si>
    <t>รายรับจากการบริจาค</t>
  </si>
  <si>
    <t>รายรับดอกเบี้ยเงินฝากธนาคาร</t>
  </si>
  <si>
    <t>รายการ</t>
  </si>
  <si>
    <t xml:space="preserve"> รายรับ</t>
  </si>
  <si>
    <t xml:space="preserve"> รายจ่าย</t>
  </si>
  <si>
    <t>ค่าตอบแทนการปฏิบัติงานเวรผลัดบ่ายหรือผลัดดึกของเจ้าหน้าที่</t>
  </si>
  <si>
    <t>รายจ่ายสนับสนุน รพ.สต. รพช. รพท. รพศ. สสอ. สสจ.</t>
  </si>
  <si>
    <t>รายจ่ายอื่นๆ</t>
  </si>
  <si>
    <t>งบกลาง (ไม่เกินร้อยละ 2-3.5 ของประมาณการรายจ่าย)</t>
  </si>
  <si>
    <t>เงินคงเหลือทั้งสิ้น ประกอบด้วย</t>
  </si>
  <si>
    <t>เงินสด</t>
  </si>
  <si>
    <t>เงินฝากคลัง</t>
  </si>
  <si>
    <t>เงินฝากธนาคาร</t>
  </si>
  <si>
    <t>ประเภทประจำ</t>
  </si>
  <si>
    <t>ประเภทออมทรัพย์</t>
  </si>
  <si>
    <t>ประเภทกระแสรายวัน</t>
  </si>
  <si>
    <t>[4]</t>
  </si>
  <si>
    <t xml:space="preserve">ผลการดำเนินงาน(สะสม) เดือนก่อน </t>
  </si>
  <si>
    <t>รวมผลการดำเนินงานเดือนก่อน</t>
  </si>
  <si>
    <t>คำนิยาม ในการจัดทำแผนรายรับ-รายจ่ายเงินบำรุง</t>
  </si>
  <si>
    <t>รายละเอียดรายรับเงินสด</t>
  </si>
  <si>
    <t>รายรับ</t>
  </si>
  <si>
    <r>
      <rPr>
        <sz val="12"/>
        <color rgb="FF000000"/>
        <rFont val="TH Sarabun PSK"/>
      </rPr>
      <t xml:space="preserve">รายรับค่าบริการทางการแพทย์จากเงินกองทุนเหมาจ่ายรายหัว UC OP/PP, IP, รายรับอื่นๆ จากสปสช., จากการตามเรียกเก็บสิทธิ UC  </t>
    </r>
    <r>
      <rPr>
        <sz val="12"/>
        <color rgb="FFFF0000"/>
        <rFont val="TH SarabunPSK"/>
        <family val="2"/>
      </rPr>
      <t xml:space="preserve">(รวมของ รพ.สต.) </t>
    </r>
  </si>
  <si>
    <r>
      <rPr>
        <sz val="12"/>
        <color rgb="FF000000"/>
        <rFont val="TH Sarabun PSK"/>
      </rPr>
      <t xml:space="preserve">รายรับเงินกองทุน UC งบลงทุน จากสปสช.   </t>
    </r>
    <r>
      <rPr>
        <sz val="12"/>
        <color rgb="FFFF0000"/>
        <rFont val="TH SarabunPSK"/>
        <family val="2"/>
      </rPr>
      <t>(รวมของ รพ.สต.)</t>
    </r>
  </si>
  <si>
    <t>รายรับค่าบริการทางการแพทย์จากระบบปฏิบัติการ EMS จาก สพฉ.</t>
  </si>
  <si>
    <t>รายรับค่าบริการทางการแพทย์จากสิทธิข้าราชการเบิกจ่ายตรงจากกรมบัญชีกลาง</t>
  </si>
  <si>
    <t xml:space="preserve">รายรับค่าบริการทางการแพทย์จากสิทธิ พนักงานของรัฐ รัฐวิสาหกิจ จากต้นสังกัด เช่น กฟภ. กฟฝ. การประปา รฟท. กสกช. บมจ.โทรคมนาคมแห่งชาติ      </t>
  </si>
  <si>
    <t>รายรับค่าบริการทางการแพทย์สิทธิเบิกจ่ายตรง อปท. (อบต. เทศบาล อบจ. กทม. และเมืองพัทยา)</t>
  </si>
  <si>
    <t>รายรับค่าบริการทางการแพทย์เงินจัดสรรเหมาจ่ายรายหัว OP/IP, ภาระเสี่ยงโรคเรื้อรัง, HA, รายรับอื่นๆ จากกองทุนปกส., จากการเรียกเก็บสิทธิ ปกส.</t>
  </si>
  <si>
    <t>รายรับค่าขึ้นทะเบียนฯ (บัตรประกันสุขภาพ) ค่าตรวจสุขภาพคนต่างด้าวแรงงานต่างด้าว, ค่าธรรมเนียม 30 บาท, จากการเรียกเก็บสิทธิ คนต่างด้าวและแรงงานต่างด้าว</t>
  </si>
  <si>
    <t xml:space="preserve">รายรับค่าบริการทางการแพทย์จากสิทธิชำระเงิน, พรบ., บุคคลที่มีปัญหาสถานะและสิทธิ,ค่าตรวจสุขภาพบุคคลภายนอก, ค่าสิ่งส่งตรวจ, ค่าใบรับรองแพทย์, ค่าธรรมเนียม UC, ค่าบริการอื่นๆ </t>
  </si>
  <si>
    <r>
      <rPr>
        <b/>
        <sz val="12"/>
        <color rgb="FF00B050"/>
        <rFont val="TH Sarabun PSK"/>
      </rPr>
      <t xml:space="preserve">   </t>
    </r>
    <r>
      <rPr>
        <b/>
        <u/>
        <sz val="12"/>
        <color rgb="FF00B050"/>
        <rFont val="TH SarabunPSK"/>
        <family val="2"/>
      </rPr>
      <t>รายรับอื่น</t>
    </r>
  </si>
  <si>
    <t xml:space="preserve">รายรับเงินโดยสมัครใจจากรัฐบาลต่างประเทศ หรือองค์กรระหว่างประเทศ </t>
  </si>
  <si>
    <t>รายรับเงินสนับสนุนการดำเนินงาน หรือเพื่อการลงทุน จากส่วนราชการ หรือหน่วยงานของรัฐ (เช่น โครงการจัดซื้อครุภัณฑ์ฯจากกรมพัฒนาพลังงานทดแทนและอนุรักษ์พลังงาน,โครงการสร้างเสริมสุขภาพ จากองค์กรปกครองส่วนท้องถิ่น, เงินสนับสนุนสำหรับโครงการผลิตแพทย์ จากมหาวิทยาลัยในกำกับของรัฐ</t>
  </si>
  <si>
    <t>รายรับงินบริจาค บุคคลธรรมดา หรือภาคเอกชน โดยความสมัครใจ ทั้งระบุวัตถุประสงค์ และไม่ระบุวัตถุประสงค์ (ตัวอย่าง บุคคลทั่วไป บริจาคเงินเพื่อสนับสนุนการจัดหาครุภัณฑ์ทางการแพทย์, เงินสนับสนุนสำหรับโครงการผลิตแพทย์ จากมหาวิทยาลัยเอกชน เป็นต้น)</t>
  </si>
  <si>
    <t>รายรับดอกเบี้ยเงินฝากธนาคาร ประเภทเงินบำรุง เงินนอกงบประมาณอื่น ที่ได้รับอนุญาตให้ใช้จ่าย โดยไม่ต้องนำส่งเป็นรายได้แผ่นดิน</t>
  </si>
  <si>
    <t>รายรับอื่น ๆ</t>
  </si>
  <si>
    <r>
      <rPr>
        <sz val="12"/>
        <color rgb="FF000000"/>
        <rFont val="TH Sarabun PSK"/>
      </rPr>
      <t xml:space="preserve">รายรับเงินสนับสนุนจากหน่วยบริการในสังกัดสป.สธ. ตามข้อตกลง (เขต สสจ. รพศ.รพท. รพช. รพ.สต), รายรับจากการดำเนินการด้วยเงินบำรุงหรือทรัพย์สินจากเงินบำรุง เช่น ค่าบริการสถานที่จัดประชุม ค่าเช่าอาคาร ค่าขายแบบ ค่าปรับผิดสัญญา  ค่าขายครุภัณฑ์ สิ่งก่อสร้าง </t>
    </r>
    <r>
      <rPr>
        <sz val="12"/>
        <color rgb="FFFF0000"/>
        <rFont val="TH SarabunPSK"/>
        <family val="2"/>
      </rPr>
      <t>เงินประกัน / เงินมัดจำ / เงินรับฝากอื่น ฯ</t>
    </r>
  </si>
  <si>
    <t>รายจ่าย</t>
  </si>
  <si>
    <t>ได้แก่ ค่าจ้างชั่วคราวรายวัน รายเดือน รายคาบ พกส. ของหน่วยบริการ</t>
  </si>
  <si>
    <t>ค่าตอบแทนปฏิบัติงานนอกเวลาตามระเบียบ กระทรวงการคลัง ปี พ.ศ. 2550</t>
  </si>
  <si>
    <t>ค่าเวรผลัดบ่ายหรือผลัดดึกของพยาบาล และเจ้าหน้าที่อื่น ตามหลักเกณฑ์ฯ พ.ศ. 2566</t>
  </si>
  <si>
    <t>ค่าตอบแทน ไม่ทำเวชของแพทย์ ทันตแพทย์ เภสัชกร ตามหลักเกณฑ์ฯ พ.ศ. 2566</t>
  </si>
  <si>
    <t>ค่าตอบแทนลักษณะเบี้ยเลี้ยงเหมาจ่าย ตามหลักเกณฑ์ ฯ พ.ศ. 2566</t>
  </si>
  <si>
    <t>ค่าตอบแทนผลการปฏิบัติงาน ตามหลักเกณฑ์ ฯ พ.ศ. 2566</t>
  </si>
  <si>
    <t>ค่าตอบแทนเทียบเคียงเงินเพิ่ม (พตส.)  สำหรับแพทย์ ทันตแพทย์ เภสัช และสหสาขาวิชาชีพ 7 สาขา</t>
  </si>
  <si>
    <t>ค่าตอบแทนในการปฏิบัติงานของเจ้าหน้าที่ ตามหลักเกณฑ์ ฯ พ.ศ. 2566</t>
  </si>
  <si>
    <t>ค่าตอบแทนการปฏิบัติงานในคลินิกพิเศษนอกเวลา ตามหลักเกณฑ์ฯ พ.ศ. 2566</t>
  </si>
  <si>
    <t>เช่น ค่าตอบแทนชันสูตรพลิกศพ, สาขาส่งเสริมพิเศษ, ส่งเสริมสุขภาพและเวชปฏิบัติ และค่าตอบแทนอื่นๆ</t>
  </si>
  <si>
    <t>เช่น เงินสมทบกองทุนปกส.ส่วนของนายจ้าง เงินสมทบกองทุนสำรองเลี้ยงชีพพนักงานและเจ้าหน้าที่รัฐ (พกส.) เงินสมทบกองทุนทดแทน ปกส. เงินช่วยพิเศษกรณีเสียชีวิต (เงินนอกงบประมาณ)</t>
  </si>
  <si>
    <t>รายจ่ายดำเนินงาน</t>
  </si>
  <si>
    <t>ค่ายา  (จากแผนบริหารจัดการเจ้าหนี้ ช่อง [7] แผนการจ่ายชำระปี 25xx  ด้วยเงินนอกงบประมาณ)</t>
  </si>
  <si>
    <t xml:space="preserve">เวชภัณฑ์มิใช่ยา </t>
  </si>
  <si>
    <t>ค่าวัสดุการแพทย์ /วัสดุวิทยาศาสตร์การแพทย์/ วัสดุเภสัช /วัสดุทันตกรรม /วัสดุเอ๊กซเรย์     (จากแผนบริหารจัดการเจ้าหนี้ ช่อง [7] แผนการจ่ายชำระปี 25xx  ด้วยเงินนอกงบประมาณ)</t>
  </si>
  <si>
    <t xml:space="preserve">ค่าวัสดุบริโภค วัสดุเครื่องแต่งกาย วัสดุสำนักงาน วัสดุยานพาหนะและขนส่ง วัสดุเชื้อเพลิงและหล่อลื่น วัสดุไฟฟ้าและวิทยุ วัสดุโฆษณาและเผยแพร่ วัสดุคอมพิวเตอร์ วัสดุงานบ้านงานครัว วัสดุก่อสร้าง และวัสดุอื่น   (จากแผนบริหารจัดการเจ้าหนี้ ช่อง [7] แผนการจ่ายชำระปี 25xx  ด้วยเงินนอกงบประมาณ) </t>
  </si>
  <si>
    <t>ค่าไฟฟ้า น้ำประปา ค่าบริการไปรษณีย์ ค่าบริการอินเตอร์เน็ต ค่าบริการเช่าสัญญาณเคเบิ้ลทีวี</t>
  </si>
  <si>
    <t xml:space="preserve">ค่าใช้จ่ายเดินทางไปราชการ ฝึกอบรม, ค่าจ้างเหมา ค่าซ่อมแซมคอาคารและครุภัณฑ์, ค่าเช่าครุภัณฑ์, ค่าเบี้ยประกันภัย, ค่าธรรมเนียมธนาคาร </t>
  </si>
  <si>
    <t xml:space="preserve"> ค่าใช้จ่ายดำเนินงานอื่น</t>
  </si>
  <si>
    <t>ค่าใช้จ่ายตามโครงการ ตามแผนงานประจำเงินบำรุง หรือโครงการสร้างเสริมสุขภาพฯ เช่น PP UC , เงินต่างด้าว, เงินอุดหนุนบุคคลที่มีปัญหาสถานะและสิทธิ</t>
  </si>
  <si>
    <t>ค่าครุภัณฑ์งบค่าเสื่อม</t>
  </si>
  <si>
    <t>ค่าครุภัณฑ์ทางการแพทย์ หรือครุภัณฑ์ทั่วไป ที่เบิกจ่ายจากเงินกองทุน UC งบลงทุน</t>
  </si>
  <si>
    <t>ค่าครุภัณฑ์เงินบริจาค</t>
  </si>
  <si>
    <t>ค่าครุภัณฑ์ทางการแพทย์ หรือครุภัณฑ์ทั่วไป ที่เบิกจ่ายด้วยเงินบริจาค</t>
  </si>
  <si>
    <t>ค่าครุภัณฑ์เงินบำรุง</t>
  </si>
  <si>
    <t>ค่าครุภัณฑ์ทางการแพทย์ หรือครุภัณฑ์ทั่วไปที่เบิกจ่ายจากเงินบำรุงของหน่วยบริการ</t>
  </si>
  <si>
    <t>ค่าที่ดินและสิ่งก่อสร้างงบค่าเสื่อม</t>
  </si>
  <si>
    <t>ค่าอาคาร หรือสิ่งก่อสร้าง ที่เบิกจ่ายจากเงินกองทุน UC งบลงทุน</t>
  </si>
  <si>
    <t>ค่าที่ดินและสิ่งก่อสร้างเงินบริจาค</t>
  </si>
  <si>
    <t>ค่าอาคาร หรือสิ่งก่อสร้าง ที่เบิกจ่ายที่เบิกจ่ายด้วยเงินบริจาค</t>
  </si>
  <si>
    <t>ค่าที่ดินและสิ่งก่อสร้างเงินบำรุง</t>
  </si>
  <si>
    <t>ค่าอาคาร หรือสิ่งก่อสร้าง ที่เบิกจ่ายจากเงินบำรุงของหน่วยบริการ</t>
  </si>
  <si>
    <t xml:space="preserve">รายจ่ายสนับสนุนหน่วยบริการในสังกัดสป.สธ. ตามข้อตกลงฯ (สสอ. สสจ.รพศ. รพท. รพช. รพ.สต.)  สนับสนุน รพ.สต. เช่น งบค่าเสื่อม Fixed cost </t>
  </si>
  <si>
    <t>รายจ่ายอื่น ๆ</t>
  </si>
  <si>
    <r>
      <rPr>
        <sz val="7"/>
        <color rgb="FF000000"/>
        <rFont val="TH Sarabun PSK"/>
      </rPr>
      <t xml:space="preserve">เช่น ตามจ่ายค่ารักษาพยาบาล UC ต่างด้าว บุคคลที่มีปัญหาสถานะและสิทธิ ปกส. , เงินช่วยเหลือบุคลากรสาธารณสุขฯ (ระเบียบเงินบำรุงฯ ข้อ 9 (10) , สนับสนุนการศึกษาสาขาวิชาชีพที่ขาดแคลน (ระเบียบเงินบำรุงฯ ข้อ 9 (11) , โครงการผลิตแพทย์และบุคลากรทางการแพทย์  </t>
    </r>
    <r>
      <rPr>
        <sz val="7"/>
        <color rgb="FFFF0000"/>
        <rFont val="TH SarabunPSK"/>
        <family val="2"/>
      </rPr>
      <t>, เงินประกัน / เงินมัดจำ / เงินรับฝากอื่น ฯ</t>
    </r>
  </si>
  <si>
    <t xml:space="preserve">งบกลาง </t>
  </si>
  <si>
    <t>รายจ่ายจากกรณีฉุกเฉิน จำเป็น เร่งด่วน ตามนโยบายผู้บริหาร ไม่เกินร้อยละ 2-3.5 ของประมาณการรายจ่าย</t>
  </si>
  <si>
    <t>สำนักงานสาธารณสุขจังหวัด.......................</t>
  </si>
  <si>
    <t xml:space="preserve">   ค่าครุภัณฑ์เงินบำรุง</t>
  </si>
  <si>
    <t xml:space="preserve">  หมายเหตุ </t>
  </si>
  <si>
    <t xml:space="preserve">1. รายงานการรับ - จ่ายเงินบำรุง เป็นข้อมูลที่แสดงเงินสดรับและเงินสดจ่ายจากกิจกรรมดำเนินงานต่าง ๆ </t>
  </si>
  <si>
    <t xml:space="preserve">รายงานแผนรายรับ - รายจ่ายเงินบำรุง  ปีงบประมาณ 2569 </t>
  </si>
  <si>
    <t>ณ ตุลาคม 2568</t>
  </si>
  <si>
    <t>โรงพยาบาล...............................</t>
  </si>
  <si>
    <t>ปีก่อน + ปีงบ 2568</t>
  </si>
  <si>
    <t xml:space="preserve">ปีงบ 2569 </t>
  </si>
  <si>
    <t>ผลการดำเนินงาน(สะสม) เดือนก่อน รวมกับเดือนปัจจุบัน</t>
  </si>
  <si>
    <t>(บาท)</t>
  </si>
  <si>
    <t>(%)</t>
  </si>
  <si>
    <t>ผลต่าง ระหว่างแผน-ผล</t>
  </si>
  <si>
    <t>ยอดคงเหลือที่ต้องดำเนินการตามแผน</t>
  </si>
  <si>
    <t>[6]</t>
  </si>
  <si>
    <t>[7]</t>
  </si>
  <si>
    <t>[9] = [5] + [8]</t>
  </si>
  <si>
    <t>รวมรายรับ [1]</t>
  </si>
  <si>
    <t>รวมรายจ่าย [2]</t>
  </si>
  <si>
    <t>รายรับสูง(ต่ำกว่า)รายจ่ายสุทธิ [3] = [1]-[2]</t>
  </si>
  <si>
    <t>บวกเงินคงเหลือสะสมยกมา [4]</t>
  </si>
  <si>
    <t>หักเงินกองทุนรอการจัดสรร[6]</t>
  </si>
  <si>
    <t>หักภาระผูกพัน[7]</t>
  </si>
  <si>
    <t>[5] = [3]+[4]</t>
  </si>
  <si>
    <t>[8] = [6]+[7]</t>
  </si>
  <si>
    <t>[12] = [1] - [9]</t>
  </si>
  <si>
    <t>[10] = [9] + [2]</t>
  </si>
  <si>
    <t>[11] = [10]*100/[2]</t>
  </si>
  <si>
    <t xml:space="preserve">ค่าที่ควรจะเป็น </t>
  </si>
  <si>
    <t>เดือนที่</t>
  </si>
  <si>
    <t xml:space="preserve">เงินคงเหลือหลังหัก [6] -[7] </t>
  </si>
  <si>
    <t>เงินคงเหลือทั้งสิ้น[5] = [3]+[4]</t>
  </si>
  <si>
    <t>รวมเงินคงเหลือทั้งสิ้น [9]</t>
  </si>
  <si>
    <t>2. เงินคงเหลือทั้งสิ้น [5] ต้องเท่ากับยอดรวมเงินคงเหลือทั้งสิ้น [9]</t>
  </si>
  <si>
    <t>[2] = [1]x1÷12</t>
  </si>
  <si>
    <t>-</t>
  </si>
  <si>
    <t>ผลการดำเนินงาน เดือน ต.ค. 2568 (เดือนปัจจุบัน)</t>
  </si>
  <si>
    <t>[13] = [12]*100/[1]</t>
  </si>
  <si>
    <t xml:space="preserve">3. โปรดกรอกเฉพาะช่อง คอลัมภ์ ช่องที่  [3], [4] ,[6], [7]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</si>
</sst>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0.00_ ;[Red]\-#,##0.00\ "/>
    <numFmt numFmtId="192" formatCode="_-* #,##0_-;\-* #,##0_-;_-* &quot;-&quot;??_-;_-@_-"/>
  </numFmts>
  <fonts count="2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sz val="16"/>
      <color rgb="FF000000"/>
      <name val="Tahoma"/>
      <family val="2"/>
      <scheme val="minor"/>
    </font>
    <font>
      <sz val="12"/>
      <color theme="1"/>
      <name val="TH Sarabun PSK"/>
    </font>
    <font>
      <b/>
      <sz val="12"/>
      <color theme="1"/>
      <name val="TH Sarabun PSK"/>
    </font>
    <font>
      <b/>
      <sz val="12"/>
      <color rgb="FFFFFFFF"/>
      <name val="TH Sarabun PSK"/>
    </font>
    <font>
      <sz val="16"/>
      <name val="Calibri"/>
      <family val="2"/>
    </font>
    <font>
      <b/>
      <sz val="12"/>
      <color theme="0"/>
      <name val="TH Sarabun PSK"/>
    </font>
    <font>
      <sz val="12"/>
      <color theme="0"/>
      <name val="TH Sarabun PSK"/>
    </font>
    <font>
      <b/>
      <u/>
      <sz val="12"/>
      <color rgb="FF00B050"/>
      <name val="TH Sarabun PSK"/>
    </font>
    <font>
      <b/>
      <u/>
      <sz val="12"/>
      <color rgb="FFFF0000"/>
      <name val="TH Sarabun PSK"/>
    </font>
    <font>
      <sz val="12"/>
      <color rgb="FF000000"/>
      <name val="TH Sarabun PSK"/>
    </font>
    <font>
      <sz val="12"/>
      <color rgb="FFFF0000"/>
      <name val="TH SarabunPSK"/>
      <family val="2"/>
    </font>
    <font>
      <b/>
      <sz val="12"/>
      <color rgb="FF00B050"/>
      <name val="TH Sarabun PSK"/>
    </font>
    <font>
      <b/>
      <u/>
      <sz val="12"/>
      <color rgb="FF00B050"/>
      <name val="TH SarabunPSK"/>
      <family val="2"/>
    </font>
    <font>
      <u/>
      <sz val="12"/>
      <color rgb="FFFF0000"/>
      <name val="TH Sarabun PSK"/>
    </font>
    <font>
      <u/>
      <sz val="12"/>
      <color rgb="FF000000"/>
      <name val="TH Sarabun PSK"/>
    </font>
    <font>
      <b/>
      <sz val="12"/>
      <color rgb="FFFF0000"/>
      <name val="TH Sarabun PSK"/>
    </font>
    <font>
      <sz val="12"/>
      <color rgb="FFFF0000"/>
      <name val="TH Sarabun PSK"/>
    </font>
    <font>
      <sz val="7"/>
      <color rgb="FF000000"/>
      <name val="TH Sarabun PSK"/>
    </font>
    <font>
      <sz val="7"/>
      <color rgb="FFFF0000"/>
      <name val="TH SarabunPSK"/>
      <family val="2"/>
    </font>
    <font>
      <sz val="12"/>
      <color rgb="FF843C0C"/>
      <name val="TH Sarabun PSK"/>
    </font>
    <font>
      <sz val="11"/>
      <color theme="1"/>
      <name val="Arial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E36C09"/>
        <bgColor rgb="FFE36C09"/>
      </patternFill>
    </fill>
    <fill>
      <patternFill patternType="solid">
        <fgColor rgb="FFFDE9D9"/>
        <bgColor rgb="FFFDE9D9"/>
      </patternFill>
    </fill>
    <fill>
      <patternFill patternType="solid">
        <fgColor rgb="FFE5B8B7"/>
        <bgColor rgb="FFE5B8B7"/>
      </patternFill>
    </fill>
    <fill>
      <patternFill patternType="solid">
        <fgColor rgb="FFE5DFEC"/>
        <bgColor rgb="FFE5DFE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44">
    <xf numFmtId="0" fontId="0" fillId="0" borderId="0" xfId="0"/>
    <xf numFmtId="0" fontId="5" fillId="0" borderId="0" xfId="3" applyFont="1"/>
    <xf numFmtId="0" fontId="6" fillId="0" borderId="0" xfId="3" applyFont="1"/>
    <xf numFmtId="0" fontId="5" fillId="0" borderId="0" xfId="3" applyFont="1" applyAlignment="1">
      <alignment horizontal="left"/>
    </xf>
    <xf numFmtId="0" fontId="4" fillId="0" borderId="0" xfId="3"/>
    <xf numFmtId="0" fontId="7" fillId="5" borderId="13" xfId="3" applyFont="1" applyFill="1" applyBorder="1" applyAlignment="1">
      <alignment horizontal="center" vertical="center" readingOrder="1"/>
    </xf>
    <xf numFmtId="0" fontId="8" fillId="0" borderId="14" xfId="3" applyFont="1" applyBorder="1"/>
    <xf numFmtId="0" fontId="8" fillId="0" borderId="15" xfId="3" applyFont="1" applyBorder="1"/>
    <xf numFmtId="0" fontId="7" fillId="5" borderId="16" xfId="3" applyFont="1" applyFill="1" applyBorder="1" applyAlignment="1">
      <alignment horizontal="left" vertical="center" readingOrder="1"/>
    </xf>
    <xf numFmtId="0" fontId="9" fillId="6" borderId="17" xfId="3" applyFont="1" applyFill="1" applyBorder="1" applyAlignment="1">
      <alignment horizontal="left" vertical="center" readingOrder="1"/>
    </xf>
    <xf numFmtId="0" fontId="8" fillId="0" borderId="18" xfId="3" applyFont="1" applyBorder="1"/>
    <xf numFmtId="0" fontId="8" fillId="0" borderId="19" xfId="3" applyFont="1" applyBorder="1"/>
    <xf numFmtId="0" fontId="10" fillId="6" borderId="20" xfId="3" applyFont="1" applyFill="1" applyBorder="1" applyAlignment="1">
      <alignment horizontal="left" vertical="center" readingOrder="1"/>
    </xf>
    <xf numFmtId="0" fontId="11" fillId="7" borderId="21" xfId="3" applyFont="1" applyFill="1" applyBorder="1" applyAlignment="1">
      <alignment horizontal="left" vertical="center" readingOrder="1"/>
    </xf>
    <xf numFmtId="0" fontId="12" fillId="7" borderId="22" xfId="3" applyFont="1" applyFill="1" applyBorder="1" applyAlignment="1">
      <alignment horizontal="left" vertical="center" readingOrder="1"/>
    </xf>
    <xf numFmtId="0" fontId="6" fillId="7" borderId="23" xfId="3" applyFont="1" applyFill="1" applyBorder="1" applyAlignment="1">
      <alignment horizontal="left" vertical="top"/>
    </xf>
    <xf numFmtId="0" fontId="5" fillId="0" borderId="24" xfId="3" applyFont="1" applyBorder="1" applyAlignment="1">
      <alignment vertical="center"/>
    </xf>
    <xf numFmtId="0" fontId="13" fillId="0" borderId="24" xfId="3" applyFont="1" applyBorder="1" applyAlignment="1">
      <alignment horizontal="left" vertical="top" readingOrder="1"/>
    </xf>
    <xf numFmtId="0" fontId="13" fillId="0" borderId="24" xfId="3" applyFont="1" applyBorder="1" applyAlignment="1">
      <alignment horizontal="left" vertical="center" wrapText="1" readingOrder="1"/>
    </xf>
    <xf numFmtId="0" fontId="15" fillId="0" borderId="0" xfId="3" applyFont="1"/>
    <xf numFmtId="0" fontId="15" fillId="7" borderId="21" xfId="3" applyFont="1" applyFill="1" applyBorder="1" applyAlignment="1">
      <alignment horizontal="left" vertical="center" readingOrder="1"/>
    </xf>
    <xf numFmtId="0" fontId="15" fillId="7" borderId="22" xfId="3" applyFont="1" applyFill="1" applyBorder="1" applyAlignment="1">
      <alignment horizontal="left" vertical="top" readingOrder="1"/>
    </xf>
    <xf numFmtId="0" fontId="15" fillId="7" borderId="23" xfId="3" applyFont="1" applyFill="1" applyBorder="1" applyAlignment="1">
      <alignment horizontal="left" vertical="top" wrapText="1"/>
    </xf>
    <xf numFmtId="0" fontId="6" fillId="8" borderId="13" xfId="3" applyFont="1" applyFill="1" applyBorder="1" applyAlignment="1">
      <alignment horizontal="left" vertical="center" readingOrder="1"/>
    </xf>
    <xf numFmtId="0" fontId="10" fillId="8" borderId="20" xfId="3" applyFont="1" applyFill="1" applyBorder="1" applyAlignment="1">
      <alignment horizontal="left" vertical="center" readingOrder="1"/>
    </xf>
    <xf numFmtId="0" fontId="12" fillId="9" borderId="21" xfId="3" applyFont="1" applyFill="1" applyBorder="1" applyAlignment="1">
      <alignment horizontal="left" vertical="center" readingOrder="1"/>
    </xf>
    <xf numFmtId="0" fontId="12" fillId="9" borderId="22" xfId="3" applyFont="1" applyFill="1" applyBorder="1" applyAlignment="1">
      <alignment horizontal="left" vertical="top" readingOrder="1"/>
    </xf>
    <xf numFmtId="0" fontId="6" fillId="9" borderId="23" xfId="3" applyFont="1" applyFill="1" applyBorder="1" applyAlignment="1">
      <alignment horizontal="left" vertical="top" wrapText="1"/>
    </xf>
    <xf numFmtId="0" fontId="17" fillId="9" borderId="22" xfId="3" applyFont="1" applyFill="1" applyBorder="1" applyAlignment="1">
      <alignment horizontal="left" vertical="top" readingOrder="1"/>
    </xf>
    <xf numFmtId="0" fontId="5" fillId="9" borderId="23" xfId="3" applyFont="1" applyFill="1" applyBorder="1" applyAlignment="1">
      <alignment horizontal="left" vertical="top" wrapText="1"/>
    </xf>
    <xf numFmtId="0" fontId="5" fillId="0" borderId="24" xfId="3" applyFont="1" applyBorder="1" applyAlignment="1">
      <alignment vertical="top"/>
    </xf>
    <xf numFmtId="0" fontId="5" fillId="0" borderId="25" xfId="3" applyFont="1" applyBorder="1" applyAlignment="1">
      <alignment vertical="center"/>
    </xf>
    <xf numFmtId="0" fontId="13" fillId="0" borderId="25" xfId="3" applyFont="1" applyBorder="1" applyAlignment="1">
      <alignment horizontal="left" vertical="top" readingOrder="1"/>
    </xf>
    <xf numFmtId="0" fontId="13" fillId="0" borderId="25" xfId="3" applyFont="1" applyBorder="1" applyAlignment="1">
      <alignment horizontal="left" vertical="center" wrapText="1" readingOrder="1"/>
    </xf>
    <xf numFmtId="0" fontId="17" fillId="9" borderId="26" xfId="3" applyFont="1" applyFill="1" applyBorder="1" applyAlignment="1">
      <alignment horizontal="left" vertical="top" readingOrder="1"/>
    </xf>
    <xf numFmtId="0" fontId="17" fillId="9" borderId="26" xfId="3" applyFont="1" applyFill="1" applyBorder="1" applyAlignment="1">
      <alignment horizontal="left" vertical="center" wrapText="1" readingOrder="1"/>
    </xf>
    <xf numFmtId="0" fontId="18" fillId="0" borderId="27" xfId="3" applyFont="1" applyBorder="1" applyAlignment="1">
      <alignment horizontal="left" vertical="center" readingOrder="1"/>
    </xf>
    <xf numFmtId="0" fontId="18" fillId="0" borderId="28" xfId="3" applyFont="1" applyBorder="1" applyAlignment="1">
      <alignment horizontal="left" vertical="top" readingOrder="1"/>
    </xf>
    <xf numFmtId="0" fontId="18" fillId="0" borderId="28" xfId="3" applyFont="1" applyBorder="1" applyAlignment="1">
      <alignment horizontal="left" vertical="center" wrapText="1" readingOrder="1"/>
    </xf>
    <xf numFmtId="0" fontId="13" fillId="0" borderId="27" xfId="3" applyFont="1" applyBorder="1" applyAlignment="1">
      <alignment horizontal="left" vertical="top" readingOrder="1"/>
    </xf>
    <xf numFmtId="0" fontId="5" fillId="0" borderId="24" xfId="3" applyFont="1" applyBorder="1" applyAlignment="1">
      <alignment horizontal="left" vertical="top" wrapText="1"/>
    </xf>
    <xf numFmtId="0" fontId="5" fillId="0" borderId="29" xfId="3" applyFont="1" applyBorder="1" applyAlignment="1">
      <alignment vertical="center"/>
    </xf>
    <xf numFmtId="0" fontId="19" fillId="9" borderId="27" xfId="3" applyFont="1" applyFill="1" applyBorder="1" applyAlignment="1">
      <alignment horizontal="left" vertical="center" readingOrder="1"/>
    </xf>
    <xf numFmtId="0" fontId="20" fillId="9" borderId="28" xfId="3" applyFont="1" applyFill="1" applyBorder="1" applyAlignment="1">
      <alignment horizontal="left" vertical="top" readingOrder="1"/>
    </xf>
    <xf numFmtId="0" fontId="5" fillId="9" borderId="0" xfId="3" applyFont="1" applyFill="1"/>
    <xf numFmtId="0" fontId="20" fillId="9" borderId="28" xfId="3" applyFont="1" applyFill="1" applyBorder="1" applyAlignment="1">
      <alignment horizontal="left" vertical="center" wrapText="1" readingOrder="1"/>
    </xf>
    <xf numFmtId="0" fontId="5" fillId="0" borderId="30" xfId="3" applyFont="1" applyBorder="1" applyAlignment="1">
      <alignment vertical="center"/>
    </xf>
    <xf numFmtId="0" fontId="5" fillId="0" borderId="27" xfId="3" applyFont="1" applyBorder="1" applyAlignment="1">
      <alignment vertical="center"/>
    </xf>
    <xf numFmtId="0" fontId="21" fillId="0" borderId="24" xfId="3" applyFont="1" applyBorder="1" applyAlignment="1">
      <alignment horizontal="left" vertical="center" wrapText="1" readingOrder="1"/>
    </xf>
    <xf numFmtId="0" fontId="19" fillId="0" borderId="27" xfId="3" applyFont="1" applyBorder="1" applyAlignment="1">
      <alignment horizontal="left" vertical="center" readingOrder="1"/>
    </xf>
    <xf numFmtId="0" fontId="23" fillId="0" borderId="28" xfId="3" applyFont="1" applyBorder="1" applyAlignment="1">
      <alignment horizontal="left" vertical="top" readingOrder="1"/>
    </xf>
    <xf numFmtId="43" fontId="3" fillId="0" borderId="0" xfId="1" applyFont="1"/>
    <xf numFmtId="43" fontId="3" fillId="0" borderId="0" xfId="1" applyFont="1" applyAlignment="1">
      <alignment horizontal="centerContinuous"/>
    </xf>
    <xf numFmtId="43" fontId="27" fillId="0" borderId="0" xfId="1" applyFont="1"/>
    <xf numFmtId="43" fontId="26" fillId="0" borderId="0" xfId="1" applyFont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left"/>
    </xf>
    <xf numFmtId="43" fontId="28" fillId="2" borderId="0" xfId="1" applyFont="1" applyFill="1" applyAlignment="1">
      <alignment horizontal="right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43" fontId="28" fillId="0" borderId="0" xfId="1" applyFont="1"/>
    <xf numFmtId="43" fontId="3" fillId="0" borderId="1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28" fillId="3" borderId="1" xfId="1" applyFont="1" applyFill="1" applyBorder="1" applyAlignment="1">
      <alignment horizontal="center" vertical="center" wrapText="1"/>
    </xf>
    <xf numFmtId="43" fontId="28" fillId="11" borderId="1" xfId="1" applyFont="1" applyFill="1" applyBorder="1" applyAlignment="1">
      <alignment horizontal="center" vertical="center"/>
    </xf>
    <xf numFmtId="43" fontId="28" fillId="13" borderId="1" xfId="1" applyFont="1" applyFill="1" applyBorder="1" applyAlignment="1">
      <alignment horizontal="center" vertical="center" wrapText="1"/>
    </xf>
    <xf numFmtId="43" fontId="28" fillId="13" borderId="2" xfId="1" applyFont="1" applyFill="1" applyBorder="1" applyAlignment="1">
      <alignment horizontal="center" vertical="center" wrapText="1"/>
    </xf>
    <xf numFmtId="43" fontId="28" fillId="13" borderId="4" xfId="1" applyFont="1" applyFill="1" applyBorder="1" applyAlignment="1">
      <alignment horizontal="center" vertical="center" wrapText="1"/>
    </xf>
    <xf numFmtId="43" fontId="28" fillId="13" borderId="1" xfId="1" applyFont="1" applyFill="1" applyBorder="1" applyAlignment="1">
      <alignment horizontal="center" vertical="center" wrapText="1"/>
    </xf>
    <xf numFmtId="43" fontId="28" fillId="11" borderId="1" xfId="1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28" fillId="3" borderId="1" xfId="1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3" fillId="2" borderId="3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43" fontId="3" fillId="2" borderId="2" xfId="1" applyFont="1" applyFill="1" applyBorder="1" applyAlignment="1">
      <alignment vertical="center"/>
    </xf>
    <xf numFmtId="43" fontId="3" fillId="2" borderId="10" xfId="1" applyFont="1" applyFill="1" applyBorder="1" applyAlignment="1">
      <alignment vertical="center"/>
    </xf>
    <xf numFmtId="43" fontId="3" fillId="0" borderId="10" xfId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25" fillId="0" borderId="2" xfId="1" applyFont="1" applyBorder="1" applyAlignment="1">
      <alignment horizontal="left" vertical="center" shrinkToFit="1"/>
    </xf>
    <xf numFmtId="43" fontId="25" fillId="0" borderId="2" xfId="1" applyFont="1" applyBorder="1" applyAlignment="1">
      <alignment vertical="center" shrinkToFit="1"/>
    </xf>
    <xf numFmtId="43" fontId="3" fillId="2" borderId="2" xfId="1" applyFont="1" applyFill="1" applyBorder="1" applyAlignment="1">
      <alignment vertical="center" shrinkToFit="1"/>
    </xf>
    <xf numFmtId="43" fontId="3" fillId="3" borderId="10" xfId="1" applyFont="1" applyFill="1" applyBorder="1" applyAlignment="1">
      <alignment vertical="center"/>
    </xf>
    <xf numFmtId="43" fontId="3" fillId="3" borderId="5" xfId="1" applyFont="1" applyFill="1" applyBorder="1" applyAlignment="1">
      <alignment vertical="center"/>
    </xf>
    <xf numFmtId="43" fontId="3" fillId="3" borderId="11" xfId="1" applyFont="1" applyFill="1" applyBorder="1" applyAlignment="1">
      <alignment horizontal="right" vertical="center" shrinkToFit="1"/>
    </xf>
    <xf numFmtId="43" fontId="3" fillId="2" borderId="5" xfId="1" applyFont="1" applyFill="1" applyBorder="1" applyAlignment="1">
      <alignment vertical="center"/>
    </xf>
    <xf numFmtId="43" fontId="3" fillId="2" borderId="4" xfId="1" applyFont="1" applyFill="1" applyBorder="1" applyAlignment="1">
      <alignment vertical="center"/>
    </xf>
    <xf numFmtId="43" fontId="3" fillId="0" borderId="32" xfId="1" applyFont="1" applyBorder="1" applyAlignment="1">
      <alignment vertical="center"/>
    </xf>
    <xf numFmtId="43" fontId="3" fillId="0" borderId="4" xfId="1" applyFont="1" applyBorder="1" applyAlignment="1">
      <alignment vertical="center"/>
    </xf>
    <xf numFmtId="43" fontId="25" fillId="0" borderId="0" xfId="1" applyFont="1" applyAlignment="1">
      <alignment vertical="center"/>
    </xf>
    <xf numFmtId="43" fontId="25" fillId="0" borderId="32" xfId="1" applyFont="1" applyBorder="1" applyAlignment="1">
      <alignment vertical="center"/>
    </xf>
    <xf numFmtId="43" fontId="25" fillId="0" borderId="4" xfId="1" applyFont="1" applyBorder="1" applyAlignment="1">
      <alignment vertical="center"/>
    </xf>
    <xf numFmtId="43" fontId="25" fillId="0" borderId="1" xfId="1" applyFont="1" applyBorder="1" applyAlignment="1">
      <alignment vertical="center"/>
    </xf>
    <xf numFmtId="43" fontId="3" fillId="2" borderId="7" xfId="1" applyFont="1" applyFill="1" applyBorder="1" applyAlignment="1">
      <alignment vertical="center"/>
    </xf>
    <xf numFmtId="43" fontId="3" fillId="0" borderId="6" xfId="1" applyFont="1" applyBorder="1" applyAlignment="1">
      <alignment vertical="center"/>
    </xf>
    <xf numFmtId="43" fontId="3" fillId="0" borderId="12" xfId="1" applyFont="1" applyBorder="1" applyAlignment="1">
      <alignment vertical="center" shrinkToFit="1"/>
    </xf>
    <xf numFmtId="43" fontId="3" fillId="0" borderId="2" xfId="1" applyFont="1" applyBorder="1" applyAlignment="1">
      <alignment vertical="center" shrinkToFit="1"/>
    </xf>
    <xf numFmtId="43" fontId="3" fillId="10" borderId="7" xfId="1" applyFont="1" applyFill="1" applyBorder="1" applyAlignment="1">
      <alignment vertical="center"/>
    </xf>
    <xf numFmtId="43" fontId="3" fillId="10" borderId="1" xfId="1" applyFont="1" applyFill="1" applyBorder="1" applyAlignment="1">
      <alignment vertical="center"/>
    </xf>
    <xf numFmtId="43" fontId="3" fillId="2" borderId="3" xfId="1" applyFont="1" applyFill="1" applyBorder="1" applyAlignment="1">
      <alignment vertical="center"/>
    </xf>
    <xf numFmtId="43" fontId="25" fillId="0" borderId="2" xfId="1" applyFont="1" applyBorder="1" applyAlignment="1">
      <alignment vertical="center"/>
    </xf>
    <xf numFmtId="43" fontId="25" fillId="0" borderId="3" xfId="1" applyFont="1" applyBorder="1" applyAlignment="1">
      <alignment vertical="center"/>
    </xf>
    <xf numFmtId="43" fontId="25" fillId="0" borderId="6" xfId="1" applyFont="1" applyBorder="1" applyAlignment="1">
      <alignment vertical="center"/>
    </xf>
    <xf numFmtId="43" fontId="25" fillId="3" borderId="6" xfId="1" applyFont="1" applyFill="1" applyBorder="1" applyAlignment="1">
      <alignment vertical="center"/>
    </xf>
    <xf numFmtId="43" fontId="3" fillId="3" borderId="1" xfId="1" applyFont="1" applyFill="1" applyBorder="1" applyAlignment="1">
      <alignment vertical="center"/>
    </xf>
    <xf numFmtId="43" fontId="3" fillId="3" borderId="2" xfId="1" applyFont="1" applyFill="1" applyBorder="1" applyAlignment="1">
      <alignment horizontal="right" vertical="center"/>
    </xf>
    <xf numFmtId="43" fontId="25" fillId="3" borderId="1" xfId="1" applyFont="1" applyFill="1" applyBorder="1" applyAlignment="1">
      <alignment vertical="center"/>
    </xf>
    <xf numFmtId="43" fontId="25" fillId="0" borderId="0" xfId="1" applyFont="1"/>
    <xf numFmtId="43" fontId="25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88" fontId="27" fillId="3" borderId="1" xfId="1" applyNumberFormat="1" applyFont="1" applyFill="1" applyBorder="1"/>
    <xf numFmtId="188" fontId="27" fillId="2" borderId="1" xfId="1" applyNumberFormat="1" applyFont="1" applyFill="1" applyBorder="1"/>
    <xf numFmtId="188" fontId="26" fillId="2" borderId="1" xfId="1" applyNumberFormat="1" applyFont="1" applyFill="1" applyBorder="1"/>
    <xf numFmtId="188" fontId="27" fillId="0" borderId="1" xfId="1" applyNumberFormat="1" applyFont="1" applyBorder="1"/>
    <xf numFmtId="188" fontId="27" fillId="12" borderId="1" xfId="1" applyNumberFormat="1" applyFont="1" applyFill="1" applyBorder="1"/>
    <xf numFmtId="188" fontId="26" fillId="12" borderId="1" xfId="1" applyNumberFormat="1" applyFont="1" applyFill="1" applyBorder="1"/>
    <xf numFmtId="188" fontId="27" fillId="14" borderId="1" xfId="1" applyNumberFormat="1" applyFont="1" applyFill="1" applyBorder="1"/>
    <xf numFmtId="43" fontId="28" fillId="14" borderId="1" xfId="1" applyFont="1" applyFill="1" applyBorder="1" applyAlignment="1">
      <alignment horizontal="center" vertical="center"/>
    </xf>
    <xf numFmtId="43" fontId="28" fillId="14" borderId="1" xfId="1" applyFont="1" applyFill="1" applyBorder="1" applyAlignment="1">
      <alignment horizontal="center" vertical="center" wrapText="1"/>
    </xf>
    <xf numFmtId="43" fontId="27" fillId="0" borderId="0" xfId="1" applyFont="1" applyAlignment="1">
      <alignment vertical="center"/>
    </xf>
    <xf numFmtId="43" fontId="28" fillId="2" borderId="10" xfId="1" applyFont="1" applyFill="1" applyBorder="1" applyAlignment="1">
      <alignment vertical="center"/>
    </xf>
    <xf numFmtId="43" fontId="28" fillId="2" borderId="0" xfId="1" applyFont="1" applyFill="1" applyAlignment="1">
      <alignment vertical="center"/>
    </xf>
    <xf numFmtId="43" fontId="28" fillId="2" borderId="0" xfId="1" applyFont="1" applyFill="1" applyBorder="1" applyAlignment="1">
      <alignment vertical="center"/>
    </xf>
    <xf numFmtId="43" fontId="28" fillId="0" borderId="1" xfId="1" applyFont="1" applyBorder="1" applyAlignment="1">
      <alignment horizontal="center"/>
    </xf>
    <xf numFmtId="49" fontId="28" fillId="0" borderId="1" xfId="1" applyNumberFormat="1" applyFont="1" applyBorder="1" applyAlignment="1">
      <alignment horizontal="center"/>
    </xf>
    <xf numFmtId="188" fontId="27" fillId="15" borderId="1" xfId="1" applyNumberFormat="1" applyFont="1" applyFill="1" applyBorder="1"/>
    <xf numFmtId="43" fontId="25" fillId="15" borderId="0" xfId="1" applyFont="1" applyFill="1"/>
    <xf numFmtId="43" fontId="27" fillId="12" borderId="1" xfId="1" applyFont="1" applyFill="1" applyBorder="1" applyAlignment="1">
      <alignment vertical="center"/>
    </xf>
    <xf numFmtId="43" fontId="28" fillId="12" borderId="2" xfId="1" applyFont="1" applyFill="1" applyBorder="1" applyAlignment="1">
      <alignment horizontal="right" vertical="center"/>
    </xf>
    <xf numFmtId="188" fontId="27" fillId="4" borderId="1" xfId="1" applyNumberFormat="1" applyFont="1" applyFill="1" applyBorder="1"/>
    <xf numFmtId="43" fontId="27" fillId="15" borderId="1" xfId="1" applyFont="1" applyFill="1" applyBorder="1" applyAlignment="1">
      <alignment vertical="center"/>
    </xf>
    <xf numFmtId="43" fontId="28" fillId="15" borderId="2" xfId="1" applyFont="1" applyFill="1" applyBorder="1" applyAlignment="1">
      <alignment horizontal="right" vertical="center"/>
    </xf>
    <xf numFmtId="43" fontId="27" fillId="0" borderId="1" xfId="1" applyFont="1" applyBorder="1" applyAlignment="1">
      <alignment vertical="center"/>
    </xf>
    <xf numFmtId="43" fontId="28" fillId="0" borderId="2" xfId="1" applyFont="1" applyBorder="1" applyAlignment="1">
      <alignment horizontal="right" vertical="center"/>
    </xf>
    <xf numFmtId="43" fontId="27" fillId="3" borderId="1" xfId="1" applyFont="1" applyFill="1" applyBorder="1" applyAlignment="1">
      <alignment vertical="center"/>
    </xf>
    <xf numFmtId="43" fontId="28" fillId="3" borderId="2" xfId="1" applyFont="1" applyFill="1" applyBorder="1" applyAlignment="1">
      <alignment horizontal="right" vertical="center"/>
    </xf>
    <xf numFmtId="43" fontId="28" fillId="0" borderId="1" xfId="1" applyFont="1" applyBorder="1" applyAlignment="1">
      <alignment vertical="center"/>
    </xf>
    <xf numFmtId="43" fontId="27" fillId="0" borderId="2" xfId="1" applyFont="1" applyBorder="1" applyAlignment="1">
      <alignment vertical="center"/>
    </xf>
    <xf numFmtId="43" fontId="28" fillId="0" borderId="2" xfId="1" applyFont="1" applyBorder="1" applyAlignment="1">
      <alignment vertical="center"/>
    </xf>
    <xf numFmtId="43" fontId="28" fillId="15" borderId="1" xfId="1" applyFont="1" applyFill="1" applyBorder="1" applyAlignment="1">
      <alignment vertical="center"/>
    </xf>
    <xf numFmtId="43" fontId="28" fillId="15" borderId="2" xfId="1" applyFont="1" applyFill="1" applyBorder="1" applyAlignment="1">
      <alignment horizontal="left" vertical="center"/>
    </xf>
    <xf numFmtId="192" fontId="28" fillId="2" borderId="0" xfId="1" applyNumberFormat="1" applyFont="1" applyFill="1" applyAlignment="1">
      <alignment horizontal="left"/>
    </xf>
    <xf numFmtId="43" fontId="28" fillId="3" borderId="2" xfId="1" applyFont="1" applyFill="1" applyBorder="1" applyAlignment="1">
      <alignment horizontal="center" vertical="center" wrapText="1"/>
    </xf>
    <xf numFmtId="43" fontId="28" fillId="3" borderId="4" xfId="1" applyFont="1" applyFill="1" applyBorder="1" applyAlignment="1">
      <alignment horizontal="center" vertical="center" wrapText="1"/>
    </xf>
  </cellXfs>
  <cellStyles count="7">
    <cellStyle name="Comma 2" xfId="5" xr:uid="{C2A382A4-1FF7-41AB-A11A-96EED3395D5A}"/>
    <cellStyle name="Normal 2" xfId="2" xr:uid="{7C55E10E-2377-4C45-AEF1-40721FBDBBC9}"/>
    <cellStyle name="Normal 2 2" xfId="4" xr:uid="{7A1D5C32-8262-47B3-A125-2F8A1C4CD9F3}"/>
    <cellStyle name="Percent 2" xfId="6" xr:uid="{EE7649D1-3694-46D5-99DF-1C02A207CD07}"/>
    <cellStyle name="จุลภาค" xfId="1" builtinId="3"/>
    <cellStyle name="ปกติ" xfId="0" builtinId="0"/>
    <cellStyle name="ปกติ 2" xfId="3" xr:uid="{397BF768-190F-43DE-A48A-2511F9D1D339}"/>
  </cellStyles>
  <dxfs count="0"/>
  <tableStyles count="0" defaultTableStyle="TableStyleMedium2" defaultPivotStyle="PivotStyleLight16"/>
  <colors>
    <mruColors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6DE51-A21C-4810-9B33-834BF61F6A0C}">
  <sheetPr>
    <pageSetUpPr fitToPage="1"/>
  </sheetPr>
  <dimension ref="A1:Z1000"/>
  <sheetViews>
    <sheetView showGridLines="0" workbookViewId="0">
      <pane xSplit="4" ySplit="3" topLeftCell="E43" activePane="bottomRight" state="frozen"/>
      <selection pane="topRight" activeCell="E1" sqref="E1"/>
      <selection pane="bottomLeft" activeCell="A4" sqref="A4"/>
      <selection pane="bottomRight" activeCell="D54" sqref="D54"/>
    </sheetView>
  </sheetViews>
  <sheetFormatPr defaultColWidth="12.8984375" defaultRowHeight="20.399999999999999"/>
  <cols>
    <col min="1" max="1" width="3.09765625" style="4" customWidth="1"/>
    <col min="2" max="2" width="5.59765625" style="4" customWidth="1"/>
    <col min="3" max="3" width="3.296875" style="4" customWidth="1"/>
    <col min="4" max="4" width="33.59765625" style="4" customWidth="1"/>
    <col min="5" max="5" width="131.8984375" style="4" customWidth="1"/>
    <col min="6" max="26" width="7.09765625" style="4" customWidth="1"/>
    <col min="27" max="16384" width="12.8984375" style="4"/>
  </cols>
  <sheetData>
    <row r="1" spans="1:26" ht="21" thickBot="1">
      <c r="A1" s="1"/>
      <c r="B1" s="2" t="s">
        <v>68</v>
      </c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6" thickBot="1">
      <c r="A2" s="1"/>
      <c r="B2" s="5" t="s">
        <v>51</v>
      </c>
      <c r="C2" s="6"/>
      <c r="D2" s="7"/>
      <c r="E2" s="8" t="s">
        <v>69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2" thickTop="1" thickBot="1">
      <c r="A3" s="1"/>
      <c r="B3" s="9" t="s">
        <v>70</v>
      </c>
      <c r="C3" s="10"/>
      <c r="D3" s="11"/>
      <c r="E3" s="1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6" thickTop="1" thickBot="1">
      <c r="A4" s="1"/>
      <c r="B4" s="13" t="s">
        <v>3</v>
      </c>
      <c r="C4" s="14"/>
      <c r="D4" s="14"/>
      <c r="E4" s="1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thickBot="1">
      <c r="A5" s="1"/>
      <c r="B5" s="16"/>
      <c r="C5" s="17" t="s">
        <v>4</v>
      </c>
      <c r="D5" s="17"/>
      <c r="E5" s="18" t="s">
        <v>71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thickBot="1">
      <c r="A6" s="1"/>
      <c r="B6" s="16"/>
      <c r="C6" s="17" t="s">
        <v>5</v>
      </c>
      <c r="D6" s="17"/>
      <c r="E6" s="18" t="s">
        <v>72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thickBot="1">
      <c r="A7" s="1"/>
      <c r="B7" s="16"/>
      <c r="C7" s="17" t="s">
        <v>6</v>
      </c>
      <c r="D7" s="17"/>
      <c r="E7" s="18" t="s">
        <v>73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thickBot="1">
      <c r="A8" s="1"/>
      <c r="B8" s="16"/>
      <c r="C8" s="17" t="s">
        <v>7</v>
      </c>
      <c r="D8" s="17"/>
      <c r="E8" s="18" t="s">
        <v>74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thickBot="1">
      <c r="A9" s="1"/>
      <c r="B9" s="16"/>
      <c r="C9" s="17" t="s">
        <v>8</v>
      </c>
      <c r="D9" s="17"/>
      <c r="E9" s="18" t="s">
        <v>75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thickBot="1">
      <c r="A10" s="1"/>
      <c r="B10" s="16"/>
      <c r="C10" s="17" t="s">
        <v>9</v>
      </c>
      <c r="D10" s="17"/>
      <c r="E10" s="18" t="s">
        <v>76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thickBot="1">
      <c r="A11" s="1"/>
      <c r="B11" s="16"/>
      <c r="C11" s="17" t="s">
        <v>10</v>
      </c>
      <c r="D11" s="17"/>
      <c r="E11" s="18" t="s">
        <v>77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6" thickBot="1">
      <c r="A12" s="1"/>
      <c r="B12" s="16"/>
      <c r="C12" s="17" t="s">
        <v>11</v>
      </c>
      <c r="D12" s="17"/>
      <c r="E12" s="18" t="s">
        <v>78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.6" thickBot="1">
      <c r="A13" s="1"/>
      <c r="B13" s="16"/>
      <c r="C13" s="17" t="s">
        <v>12</v>
      </c>
      <c r="D13" s="17"/>
      <c r="E13" s="18" t="s">
        <v>79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6" thickTop="1" thickBot="1">
      <c r="A14" s="19"/>
      <c r="B14" s="20" t="s">
        <v>80</v>
      </c>
      <c r="C14" s="21"/>
      <c r="D14" s="21"/>
      <c r="E14" s="22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1" thickBot="1">
      <c r="A15" s="1"/>
      <c r="B15" s="16"/>
      <c r="C15" s="17" t="s">
        <v>14</v>
      </c>
      <c r="D15" s="17"/>
      <c r="E15" s="18" t="s">
        <v>81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.6" thickBot="1">
      <c r="A16" s="1"/>
      <c r="B16" s="16"/>
      <c r="C16" s="17" t="s">
        <v>15</v>
      </c>
      <c r="D16" s="17"/>
      <c r="E16" s="18" t="s">
        <v>82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.6" thickBot="1">
      <c r="A17" s="1"/>
      <c r="B17" s="16"/>
      <c r="C17" s="17" t="s">
        <v>49</v>
      </c>
      <c r="D17" s="17"/>
      <c r="E17" s="18" t="s">
        <v>83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thickBot="1">
      <c r="A18" s="1"/>
      <c r="B18" s="16"/>
      <c r="C18" s="17" t="s">
        <v>50</v>
      </c>
      <c r="D18" s="17"/>
      <c r="E18" s="18" t="s">
        <v>84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4.200000000000003" thickBot="1">
      <c r="A19" s="1"/>
      <c r="B19" s="16"/>
      <c r="C19" s="17" t="s">
        <v>85</v>
      </c>
      <c r="D19" s="17"/>
      <c r="E19" s="18" t="s">
        <v>86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6" thickBot="1">
      <c r="A20" s="1"/>
      <c r="B20" s="23" t="s">
        <v>87</v>
      </c>
      <c r="C20" s="6"/>
      <c r="D20" s="7"/>
      <c r="E20" s="2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6" thickTop="1" thickBot="1">
      <c r="A21" s="2"/>
      <c r="B21" s="25" t="s">
        <v>19</v>
      </c>
      <c r="C21" s="26"/>
      <c r="D21" s="26"/>
      <c r="E21" s="2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thickBot="1">
      <c r="A22" s="1"/>
      <c r="B22" s="16"/>
      <c r="C22" s="17" t="s">
        <v>17</v>
      </c>
      <c r="D22" s="17"/>
      <c r="E22" s="18" t="s">
        <v>88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thickBot="1">
      <c r="A23" s="1"/>
      <c r="B23" s="16"/>
      <c r="C23" s="17" t="s">
        <v>18</v>
      </c>
      <c r="D23" s="17"/>
      <c r="E23" s="18" t="s">
        <v>89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thickBot="1">
      <c r="A24" s="1"/>
      <c r="B24" s="16"/>
      <c r="C24" s="17" t="s">
        <v>54</v>
      </c>
      <c r="D24" s="17"/>
      <c r="E24" s="18" t="s">
        <v>90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thickBot="1">
      <c r="A25" s="1"/>
      <c r="B25" s="16"/>
      <c r="C25" s="17" t="s">
        <v>20</v>
      </c>
      <c r="D25" s="17"/>
      <c r="E25" s="18" t="s">
        <v>91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thickBot="1">
      <c r="A26" s="1"/>
      <c r="B26" s="16"/>
      <c r="C26" s="17" t="s">
        <v>21</v>
      </c>
      <c r="D26" s="17"/>
      <c r="E26" s="18" t="s">
        <v>92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thickBot="1">
      <c r="A27" s="1"/>
      <c r="B27" s="16"/>
      <c r="C27" s="17" t="s">
        <v>22</v>
      </c>
      <c r="D27" s="17"/>
      <c r="E27" s="18" t="s">
        <v>93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thickBot="1">
      <c r="A28" s="1"/>
      <c r="B28" s="16"/>
      <c r="C28" s="17" t="s">
        <v>23</v>
      </c>
      <c r="D28" s="17"/>
      <c r="E28" s="18" t="s">
        <v>94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thickBot="1">
      <c r="A29" s="1"/>
      <c r="B29" s="16"/>
      <c r="C29" s="17" t="s">
        <v>24</v>
      </c>
      <c r="D29" s="17"/>
      <c r="E29" s="18" t="s">
        <v>95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thickBot="1">
      <c r="A30" s="1"/>
      <c r="B30" s="16"/>
      <c r="C30" s="17" t="s">
        <v>25</v>
      </c>
      <c r="D30" s="17"/>
      <c r="E30" s="18" t="s">
        <v>96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thickBot="1">
      <c r="A31" s="1"/>
      <c r="B31" s="16"/>
      <c r="C31" s="17" t="s">
        <v>26</v>
      </c>
      <c r="D31" s="17"/>
      <c r="E31" s="18" t="s">
        <v>97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.6" thickBot="1">
      <c r="A32" s="1"/>
      <c r="B32" s="16"/>
      <c r="C32" s="17" t="s">
        <v>27</v>
      </c>
      <c r="D32" s="17"/>
      <c r="E32" s="18" t="s">
        <v>98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6" thickTop="1" thickBot="1">
      <c r="A33" s="1"/>
      <c r="B33" s="25" t="s">
        <v>99</v>
      </c>
      <c r="C33" s="28"/>
      <c r="D33" s="28"/>
      <c r="E33" s="29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thickBot="1">
      <c r="A34" s="1"/>
      <c r="B34" s="30"/>
      <c r="C34" s="17" t="s">
        <v>28</v>
      </c>
      <c r="D34" s="17"/>
      <c r="E34" s="18" t="s">
        <v>100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.6" thickBot="1">
      <c r="A35" s="1"/>
      <c r="B35" s="30"/>
      <c r="C35" s="17" t="s">
        <v>101</v>
      </c>
      <c r="D35" s="17"/>
      <c r="E35" s="18" t="s">
        <v>102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.6" thickBot="1">
      <c r="A36" s="1"/>
      <c r="B36" s="16"/>
      <c r="C36" s="17" t="s">
        <v>36</v>
      </c>
      <c r="D36" s="17"/>
      <c r="E36" s="18" t="s">
        <v>103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thickBot="1">
      <c r="A37" s="1"/>
      <c r="B37" s="16"/>
      <c r="C37" s="17" t="s">
        <v>37</v>
      </c>
      <c r="D37" s="17"/>
      <c r="E37" s="18" t="s">
        <v>104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thickBot="1">
      <c r="A38" s="1"/>
      <c r="B38" s="16"/>
      <c r="C38" s="17" t="s">
        <v>38</v>
      </c>
      <c r="D38" s="17"/>
      <c r="E38" s="18" t="s">
        <v>105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thickBot="1">
      <c r="A39" s="1"/>
      <c r="B39" s="31"/>
      <c r="C39" s="32" t="s">
        <v>106</v>
      </c>
      <c r="D39" s="32"/>
      <c r="E39" s="33" t="s">
        <v>107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.6" thickTop="1" thickBot="1">
      <c r="A40" s="1"/>
      <c r="B40" s="25" t="s">
        <v>42</v>
      </c>
      <c r="C40" s="34"/>
      <c r="D40" s="34"/>
      <c r="E40" s="3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thickBot="1">
      <c r="A41" s="1"/>
      <c r="B41" s="1"/>
      <c r="C41" s="36" t="s">
        <v>40</v>
      </c>
      <c r="D41" s="37"/>
      <c r="E41" s="3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thickBot="1">
      <c r="A42" s="1"/>
      <c r="B42" s="1"/>
      <c r="C42" s="16"/>
      <c r="D42" s="39" t="s">
        <v>108</v>
      </c>
      <c r="E42" s="18" t="s">
        <v>109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thickBot="1">
      <c r="A43" s="1"/>
      <c r="B43" s="1"/>
      <c r="C43" s="16"/>
      <c r="D43" s="39" t="s">
        <v>110</v>
      </c>
      <c r="E43" s="18" t="s">
        <v>111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thickBot="1">
      <c r="A44" s="1"/>
      <c r="B44" s="1"/>
      <c r="C44" s="16"/>
      <c r="D44" s="39" t="s">
        <v>112</v>
      </c>
      <c r="E44" s="18" t="s">
        <v>113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thickBot="1">
      <c r="A45" s="1"/>
      <c r="B45" s="1"/>
      <c r="C45" s="36" t="s">
        <v>44</v>
      </c>
      <c r="D45" s="37"/>
      <c r="E45" s="4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thickBot="1">
      <c r="A46" s="1"/>
      <c r="B46" s="1"/>
      <c r="C46" s="41"/>
      <c r="D46" s="39" t="s">
        <v>114</v>
      </c>
      <c r="E46" s="18" t="s">
        <v>115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thickBot="1">
      <c r="A47" s="1"/>
      <c r="B47" s="1"/>
      <c r="C47" s="41"/>
      <c r="D47" s="39" t="s">
        <v>116</v>
      </c>
      <c r="E47" s="18" t="s">
        <v>117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thickBot="1">
      <c r="A48" s="1"/>
      <c r="B48" s="1"/>
      <c r="C48" s="41"/>
      <c r="D48" s="39" t="s">
        <v>118</v>
      </c>
      <c r="E48" s="18" t="s">
        <v>119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thickBot="1">
      <c r="A49" s="1"/>
      <c r="B49" s="42" t="s">
        <v>48</v>
      </c>
      <c r="C49" s="43"/>
      <c r="D49" s="44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thickBot="1">
      <c r="A50" s="1"/>
      <c r="B50" s="46"/>
      <c r="C50" s="32" t="s">
        <v>55</v>
      </c>
      <c r="D50" s="1"/>
      <c r="E50" s="33" t="s">
        <v>120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4" thickBot="1">
      <c r="A51" s="1"/>
      <c r="B51" s="47"/>
      <c r="C51" s="17" t="s">
        <v>121</v>
      </c>
      <c r="D51" s="1"/>
      <c r="E51" s="48" t="s">
        <v>122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thickBot="1">
      <c r="A52" s="1"/>
      <c r="B52" s="49" t="s">
        <v>123</v>
      </c>
      <c r="C52" s="50"/>
      <c r="D52" s="50"/>
      <c r="E52" s="18" t="s">
        <v>124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3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3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3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3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3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3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D2"/>
    <mergeCell ref="B3:D3"/>
    <mergeCell ref="B20:D20"/>
  </mergeCells>
  <pageMargins left="0.7" right="0.7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4CF38-7223-4B65-B409-CDC99607EE2C}">
  <sheetPr>
    <tabColor rgb="FF00B0F0"/>
  </sheetPr>
  <dimension ref="A1:R90"/>
  <sheetViews>
    <sheetView tabSelected="1" zoomScale="50" zoomScaleNormal="50" workbookViewId="0">
      <pane ySplit="8" topLeftCell="A9" activePane="bottomLeft" state="frozen"/>
      <selection pane="bottomLeft" activeCell="H78" sqref="H78"/>
    </sheetView>
  </sheetViews>
  <sheetFormatPr defaultRowHeight="24.6"/>
  <cols>
    <col min="1" max="1" width="2" style="107" customWidth="1"/>
    <col min="2" max="4" width="2.3984375" style="107" customWidth="1"/>
    <col min="5" max="5" width="115.69921875" style="107" bestFit="1" customWidth="1"/>
    <col min="6" max="6" width="23.296875" style="53" customWidth="1"/>
    <col min="7" max="7" width="24.69921875" style="53" customWidth="1"/>
    <col min="8" max="8" width="17" style="53" customWidth="1"/>
    <col min="9" max="9" width="11.59765625" style="53" customWidth="1"/>
    <col min="10" max="10" width="16.796875" style="53" customWidth="1"/>
    <col min="11" max="11" width="15.09765625" style="53" customWidth="1"/>
    <col min="12" max="12" width="13.796875" style="53" customWidth="1"/>
    <col min="13" max="13" width="15.296875" style="53" customWidth="1"/>
    <col min="14" max="14" width="21.59765625" style="53" customWidth="1"/>
    <col min="15" max="15" width="14.8984375" style="53" customWidth="1"/>
    <col min="16" max="16" width="20.59765625" style="54" customWidth="1"/>
    <col min="17" max="17" width="15.796875" style="53" customWidth="1"/>
    <col min="18" max="18" width="17.69921875" style="53" customWidth="1"/>
    <col min="19" max="16384" width="8.796875" style="53"/>
  </cols>
  <sheetData>
    <row r="1" spans="1:18">
      <c r="A1" s="51"/>
      <c r="B1" s="52" t="s">
        <v>125</v>
      </c>
      <c r="C1" s="52"/>
      <c r="D1" s="52"/>
      <c r="E1" s="52"/>
    </row>
    <row r="2" spans="1:18">
      <c r="A2" s="51"/>
      <c r="B2" s="55" t="s">
        <v>129</v>
      </c>
      <c r="C2" s="55"/>
      <c r="D2" s="55"/>
      <c r="E2" s="55"/>
    </row>
    <row r="3" spans="1:18">
      <c r="A3" s="56"/>
      <c r="B3" s="55" t="s">
        <v>130</v>
      </c>
      <c r="C3" s="55"/>
      <c r="D3" s="55"/>
      <c r="E3" s="55"/>
      <c r="F3" s="57" t="s">
        <v>154</v>
      </c>
      <c r="G3" s="141">
        <v>1</v>
      </c>
    </row>
    <row r="4" spans="1:18" s="60" customFormat="1">
      <c r="A4" s="51"/>
      <c r="B4" s="58" t="s">
        <v>51</v>
      </c>
      <c r="C4" s="59"/>
      <c r="D4" s="59"/>
      <c r="E4" s="59"/>
      <c r="F4" s="124">
        <v>1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5" spans="1:18" s="60" customFormat="1">
      <c r="A5" s="51"/>
      <c r="B5" s="61"/>
      <c r="C5" s="62"/>
      <c r="D5" s="62"/>
      <c r="E5" s="62"/>
      <c r="F5" s="123" t="s">
        <v>131</v>
      </c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18" s="60" customFormat="1" ht="105" customHeight="1">
      <c r="A6" s="51"/>
      <c r="B6" s="61"/>
      <c r="C6" s="62"/>
      <c r="D6" s="62"/>
      <c r="E6" s="62"/>
      <c r="F6" s="63" t="s">
        <v>0</v>
      </c>
      <c r="G6" s="63" t="s">
        <v>153</v>
      </c>
      <c r="H6" s="64" t="s">
        <v>66</v>
      </c>
      <c r="I6" s="64"/>
      <c r="J6" s="64"/>
      <c r="K6" s="117" t="s">
        <v>161</v>
      </c>
      <c r="L6" s="117"/>
      <c r="M6" s="117"/>
      <c r="N6" s="65" t="s">
        <v>134</v>
      </c>
      <c r="O6" s="66" t="s">
        <v>137</v>
      </c>
      <c r="P6" s="67"/>
      <c r="Q6" s="142" t="s">
        <v>138</v>
      </c>
      <c r="R6" s="143"/>
    </row>
    <row r="7" spans="1:18" s="60" customFormat="1" ht="73.8">
      <c r="A7" s="51"/>
      <c r="B7" s="61"/>
      <c r="C7" s="62"/>
      <c r="D7" s="62"/>
      <c r="E7" s="62"/>
      <c r="F7" s="63"/>
      <c r="G7" s="63"/>
      <c r="H7" s="69" t="s">
        <v>132</v>
      </c>
      <c r="I7" s="69" t="s">
        <v>133</v>
      </c>
      <c r="J7" s="69" t="s">
        <v>67</v>
      </c>
      <c r="K7" s="118" t="s">
        <v>132</v>
      </c>
      <c r="L7" s="118" t="s">
        <v>133</v>
      </c>
      <c r="M7" s="118" t="s">
        <v>67</v>
      </c>
      <c r="N7" s="65"/>
      <c r="O7" s="68" t="s">
        <v>135</v>
      </c>
      <c r="P7" s="68" t="s">
        <v>136</v>
      </c>
      <c r="Q7" s="71" t="s">
        <v>135</v>
      </c>
      <c r="R7" s="71" t="s">
        <v>136</v>
      </c>
    </row>
    <row r="8" spans="1:18" s="60" customFormat="1">
      <c r="A8" s="51"/>
      <c r="B8" s="61"/>
      <c r="C8" s="70"/>
      <c r="D8" s="70"/>
      <c r="E8" s="70"/>
      <c r="F8" s="71" t="s">
        <v>1</v>
      </c>
      <c r="G8" s="71" t="s">
        <v>159</v>
      </c>
      <c r="H8" s="69" t="s">
        <v>2</v>
      </c>
      <c r="I8" s="69" t="s">
        <v>65</v>
      </c>
      <c r="J8" s="69" t="s">
        <v>148</v>
      </c>
      <c r="K8" s="118" t="s">
        <v>139</v>
      </c>
      <c r="L8" s="118" t="s">
        <v>140</v>
      </c>
      <c r="M8" s="118" t="s">
        <v>149</v>
      </c>
      <c r="N8" s="68" t="s">
        <v>141</v>
      </c>
      <c r="O8" s="68" t="s">
        <v>151</v>
      </c>
      <c r="P8" s="68" t="s">
        <v>152</v>
      </c>
      <c r="Q8" s="71" t="s">
        <v>150</v>
      </c>
      <c r="R8" s="71" t="s">
        <v>162</v>
      </c>
    </row>
    <row r="9" spans="1:18">
      <c r="A9" s="72"/>
      <c r="B9" s="73" t="s">
        <v>52</v>
      </c>
      <c r="C9" s="74"/>
      <c r="D9" s="74"/>
      <c r="E9" s="75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2"/>
      <c r="Q9" s="111"/>
      <c r="R9" s="111"/>
    </row>
    <row r="10" spans="1:18">
      <c r="A10" s="72"/>
      <c r="B10" s="76"/>
      <c r="C10" s="74" t="s">
        <v>3</v>
      </c>
      <c r="D10" s="74"/>
      <c r="E10" s="75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2"/>
      <c r="Q10" s="111"/>
      <c r="R10" s="111"/>
    </row>
    <row r="11" spans="1:18">
      <c r="A11" s="72"/>
      <c r="B11" s="77"/>
      <c r="C11" s="78"/>
      <c r="D11" s="78"/>
      <c r="E11" s="79" t="s">
        <v>4</v>
      </c>
      <c r="F11" s="113">
        <v>96309971.766109109</v>
      </c>
      <c r="G11" s="114">
        <f>+F11*1/12</f>
        <v>8025830.9805090921</v>
      </c>
      <c r="H11" s="116">
        <v>0</v>
      </c>
      <c r="I11" s="116">
        <v>0</v>
      </c>
      <c r="J11" s="114">
        <f>+H11+I11</f>
        <v>0</v>
      </c>
      <c r="K11" s="116">
        <v>6153293.9299999997</v>
      </c>
      <c r="L11" s="116">
        <v>25080669.559999999</v>
      </c>
      <c r="M11" s="114">
        <f>+K11+L11</f>
        <v>31233963.489999998</v>
      </c>
      <c r="N11" s="114">
        <f>+J11+M11</f>
        <v>31233963.489999998</v>
      </c>
      <c r="O11" s="114">
        <f>+N11-G11</f>
        <v>23208132.509490907</v>
      </c>
      <c r="P11" s="115">
        <f>+O11*100/G11</f>
        <v>289.16796984452293</v>
      </c>
      <c r="Q11" s="114">
        <f>+F11-N11</f>
        <v>65076008.276109114</v>
      </c>
      <c r="R11" s="114">
        <f>+Q11*100/F11</f>
        <v>67.569335846289761</v>
      </c>
    </row>
    <row r="12" spans="1:18">
      <c r="A12" s="72"/>
      <c r="B12" s="77"/>
      <c r="C12" s="78"/>
      <c r="D12" s="78"/>
      <c r="E12" s="79" t="s">
        <v>5</v>
      </c>
      <c r="F12" s="113">
        <v>5028500</v>
      </c>
      <c r="G12" s="114">
        <f t="shared" ref="G12:G75" si="0">+F12*1/12</f>
        <v>419041.66666666669</v>
      </c>
      <c r="H12" s="116">
        <v>0</v>
      </c>
      <c r="I12" s="116">
        <v>0</v>
      </c>
      <c r="J12" s="114">
        <f t="shared" ref="J12:J75" si="1">+H12+I12</f>
        <v>0</v>
      </c>
      <c r="K12" s="116">
        <v>0</v>
      </c>
      <c r="L12" s="116">
        <v>0</v>
      </c>
      <c r="M12" s="114">
        <f t="shared" ref="M12:M75" si="2">+K12+L12</f>
        <v>0</v>
      </c>
      <c r="N12" s="114">
        <f t="shared" ref="N12:N20" si="3">+J12+M12</f>
        <v>0</v>
      </c>
      <c r="O12" s="114">
        <f t="shared" ref="O12:O20" si="4">+N12-G12</f>
        <v>-419041.66666666669</v>
      </c>
      <c r="P12" s="115">
        <f t="shared" ref="P12:P20" si="5">+O12*100/G12</f>
        <v>-100.00000000000001</v>
      </c>
      <c r="Q12" s="114">
        <f t="shared" ref="Q12:R20" si="6">+F12-N12</f>
        <v>5028500</v>
      </c>
      <c r="R12" s="114">
        <f t="shared" ref="R12:R20" si="7">+Q12*100/F12</f>
        <v>100</v>
      </c>
    </row>
    <row r="13" spans="1:18">
      <c r="A13" s="72"/>
      <c r="B13" s="77"/>
      <c r="C13" s="78"/>
      <c r="D13" s="78"/>
      <c r="E13" s="80" t="s">
        <v>6</v>
      </c>
      <c r="F13" s="113">
        <v>155650.90909090909</v>
      </c>
      <c r="G13" s="114">
        <f t="shared" si="0"/>
        <v>12970.90909090909</v>
      </c>
      <c r="H13" s="116">
        <v>0</v>
      </c>
      <c r="I13" s="116">
        <v>0</v>
      </c>
      <c r="J13" s="114">
        <f t="shared" si="1"/>
        <v>0</v>
      </c>
      <c r="K13" s="116">
        <v>0</v>
      </c>
      <c r="L13" s="116">
        <v>0</v>
      </c>
      <c r="M13" s="114">
        <f t="shared" si="2"/>
        <v>0</v>
      </c>
      <c r="N13" s="114">
        <f t="shared" si="3"/>
        <v>0</v>
      </c>
      <c r="O13" s="114">
        <f t="shared" si="4"/>
        <v>-12970.90909090909</v>
      </c>
      <c r="P13" s="115">
        <f t="shared" si="5"/>
        <v>-100</v>
      </c>
      <c r="Q13" s="114">
        <f t="shared" si="6"/>
        <v>155650.90909090909</v>
      </c>
      <c r="R13" s="114">
        <f t="shared" si="7"/>
        <v>100</v>
      </c>
    </row>
    <row r="14" spans="1:18">
      <c r="A14" s="72"/>
      <c r="B14" s="77"/>
      <c r="C14" s="78"/>
      <c r="D14" s="78"/>
      <c r="E14" s="79" t="s">
        <v>7</v>
      </c>
      <c r="F14" s="113">
        <v>9948227.0758181829</v>
      </c>
      <c r="G14" s="114">
        <f t="shared" si="0"/>
        <v>829018.92298484861</v>
      </c>
      <c r="H14" s="116">
        <v>0</v>
      </c>
      <c r="I14" s="116">
        <v>0</v>
      </c>
      <c r="J14" s="114">
        <f t="shared" si="1"/>
        <v>0</v>
      </c>
      <c r="K14" s="116">
        <v>975906.06</v>
      </c>
      <c r="L14" s="116">
        <v>0</v>
      </c>
      <c r="M14" s="114">
        <f t="shared" si="2"/>
        <v>975906.06</v>
      </c>
      <c r="N14" s="114">
        <f t="shared" si="3"/>
        <v>975906.06</v>
      </c>
      <c r="O14" s="114">
        <f t="shared" si="4"/>
        <v>146887.13701515144</v>
      </c>
      <c r="P14" s="115">
        <f t="shared" si="5"/>
        <v>17.718188685764897</v>
      </c>
      <c r="Q14" s="114">
        <f t="shared" si="6"/>
        <v>8972321.0158181824</v>
      </c>
      <c r="R14" s="114">
        <f t="shared" si="7"/>
        <v>90.190150942852924</v>
      </c>
    </row>
    <row r="15" spans="1:18">
      <c r="A15" s="72"/>
      <c r="B15" s="77"/>
      <c r="C15" s="78"/>
      <c r="D15" s="78"/>
      <c r="E15" s="79" t="s">
        <v>8</v>
      </c>
      <c r="F15" s="113">
        <v>0</v>
      </c>
      <c r="G15" s="114">
        <f t="shared" si="0"/>
        <v>0</v>
      </c>
      <c r="H15" s="116">
        <v>0</v>
      </c>
      <c r="I15" s="116">
        <v>0</v>
      </c>
      <c r="J15" s="114">
        <f t="shared" si="1"/>
        <v>0</v>
      </c>
      <c r="K15" s="116">
        <v>0</v>
      </c>
      <c r="L15" s="116">
        <v>0</v>
      </c>
      <c r="M15" s="114">
        <f t="shared" si="2"/>
        <v>0</v>
      </c>
      <c r="N15" s="114">
        <f t="shared" si="3"/>
        <v>0</v>
      </c>
      <c r="O15" s="114">
        <f t="shared" si="4"/>
        <v>0</v>
      </c>
      <c r="P15" s="115">
        <v>0</v>
      </c>
      <c r="Q15" s="114">
        <f t="shared" si="6"/>
        <v>0</v>
      </c>
      <c r="R15" s="114">
        <v>0</v>
      </c>
    </row>
    <row r="16" spans="1:18">
      <c r="A16" s="72"/>
      <c r="B16" s="77"/>
      <c r="C16" s="78"/>
      <c r="D16" s="78"/>
      <c r="E16" s="80" t="s">
        <v>9</v>
      </c>
      <c r="F16" s="113">
        <v>1956260.5323636369</v>
      </c>
      <c r="G16" s="114">
        <f t="shared" si="0"/>
        <v>163021.71103030306</v>
      </c>
      <c r="H16" s="116">
        <v>0</v>
      </c>
      <c r="I16" s="116">
        <v>0</v>
      </c>
      <c r="J16" s="114">
        <f t="shared" si="1"/>
        <v>0</v>
      </c>
      <c r="K16" s="116">
        <v>0</v>
      </c>
      <c r="L16" s="116">
        <v>22316.25</v>
      </c>
      <c r="M16" s="114">
        <f t="shared" si="2"/>
        <v>22316.25</v>
      </c>
      <c r="N16" s="114">
        <f t="shared" si="3"/>
        <v>22316.25</v>
      </c>
      <c r="O16" s="114">
        <f t="shared" si="4"/>
        <v>-140705.46103030306</v>
      </c>
      <c r="P16" s="115">
        <f t="shared" si="5"/>
        <v>-86.310872423703259</v>
      </c>
      <c r="Q16" s="114">
        <f t="shared" si="6"/>
        <v>1933944.2823636369</v>
      </c>
      <c r="R16" s="114">
        <f t="shared" si="7"/>
        <v>98.859239368641937</v>
      </c>
    </row>
    <row r="17" spans="1:18">
      <c r="A17" s="72"/>
      <c r="B17" s="77"/>
      <c r="C17" s="78"/>
      <c r="D17" s="78"/>
      <c r="E17" s="80" t="s">
        <v>10</v>
      </c>
      <c r="F17" s="113">
        <v>3466071.784727274</v>
      </c>
      <c r="G17" s="114">
        <f t="shared" si="0"/>
        <v>288839.3153939395</v>
      </c>
      <c r="H17" s="116">
        <v>0</v>
      </c>
      <c r="I17" s="116">
        <v>0</v>
      </c>
      <c r="J17" s="114">
        <f t="shared" si="1"/>
        <v>0</v>
      </c>
      <c r="K17" s="116">
        <v>473000.82</v>
      </c>
      <c r="L17" s="116">
        <v>0</v>
      </c>
      <c r="M17" s="114">
        <f t="shared" si="2"/>
        <v>473000.82</v>
      </c>
      <c r="N17" s="114">
        <f t="shared" si="3"/>
        <v>473000.82</v>
      </c>
      <c r="O17" s="114">
        <f t="shared" si="4"/>
        <v>184161.50460606051</v>
      </c>
      <c r="P17" s="115">
        <f t="shared" si="5"/>
        <v>63.759154239404012</v>
      </c>
      <c r="Q17" s="114">
        <f t="shared" si="6"/>
        <v>2993070.9647272741</v>
      </c>
      <c r="R17" s="114">
        <f t="shared" si="7"/>
        <v>86.353403813383011</v>
      </c>
    </row>
    <row r="18" spans="1:18">
      <c r="A18" s="72"/>
      <c r="B18" s="77"/>
      <c r="C18" s="78"/>
      <c r="D18" s="78"/>
      <c r="E18" s="80" t="s">
        <v>11</v>
      </c>
      <c r="F18" s="113">
        <v>50136</v>
      </c>
      <c r="G18" s="114">
        <f t="shared" si="0"/>
        <v>4178</v>
      </c>
      <c r="H18" s="116">
        <v>0</v>
      </c>
      <c r="I18" s="116">
        <v>0</v>
      </c>
      <c r="J18" s="114">
        <f t="shared" si="1"/>
        <v>0</v>
      </c>
      <c r="K18" s="116">
        <v>0</v>
      </c>
      <c r="L18" s="116">
        <v>8400</v>
      </c>
      <c r="M18" s="114">
        <f t="shared" si="2"/>
        <v>8400</v>
      </c>
      <c r="N18" s="114">
        <f t="shared" si="3"/>
        <v>8400</v>
      </c>
      <c r="O18" s="114">
        <f t="shared" si="4"/>
        <v>4222</v>
      </c>
      <c r="P18" s="115">
        <f t="shared" si="5"/>
        <v>101.05313547151748</v>
      </c>
      <c r="Q18" s="114">
        <f t="shared" si="6"/>
        <v>41736</v>
      </c>
      <c r="R18" s="114">
        <f t="shared" si="7"/>
        <v>83.245572044040216</v>
      </c>
    </row>
    <row r="19" spans="1:18">
      <c r="A19" s="72"/>
      <c r="B19" s="77"/>
      <c r="C19" s="78"/>
      <c r="D19" s="78"/>
      <c r="E19" s="80" t="s">
        <v>12</v>
      </c>
      <c r="F19" s="113">
        <v>4560931.2546000006</v>
      </c>
      <c r="G19" s="114">
        <f t="shared" si="0"/>
        <v>380077.60455000005</v>
      </c>
      <c r="H19" s="116">
        <v>0</v>
      </c>
      <c r="I19" s="116">
        <v>0</v>
      </c>
      <c r="J19" s="114">
        <f t="shared" si="1"/>
        <v>0</v>
      </c>
      <c r="K19" s="116">
        <v>0</v>
      </c>
      <c r="L19" s="116">
        <v>295529.5</v>
      </c>
      <c r="M19" s="114">
        <f t="shared" si="2"/>
        <v>295529.5</v>
      </c>
      <c r="N19" s="114">
        <f t="shared" si="3"/>
        <v>295529.5</v>
      </c>
      <c r="O19" s="114">
        <f t="shared" si="4"/>
        <v>-84548.104550000047</v>
      </c>
      <c r="P19" s="115">
        <f t="shared" si="5"/>
        <v>-22.244958276376835</v>
      </c>
      <c r="Q19" s="114">
        <f t="shared" si="6"/>
        <v>4265401.7546000006</v>
      </c>
      <c r="R19" s="114">
        <f t="shared" si="7"/>
        <v>93.520413189698061</v>
      </c>
    </row>
    <row r="20" spans="1:18">
      <c r="A20" s="72"/>
      <c r="B20" s="77"/>
      <c r="C20" s="74" t="s">
        <v>13</v>
      </c>
      <c r="D20" s="74"/>
      <c r="E20" s="8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</row>
    <row r="21" spans="1:18">
      <c r="A21" s="72"/>
      <c r="B21" s="77"/>
      <c r="C21" s="78"/>
      <c r="D21" s="78"/>
      <c r="E21" s="80" t="s">
        <v>14</v>
      </c>
      <c r="F21" s="113">
        <v>0</v>
      </c>
      <c r="G21" s="114">
        <f t="shared" si="0"/>
        <v>0</v>
      </c>
      <c r="H21" s="116">
        <v>0</v>
      </c>
      <c r="I21" s="116">
        <v>0</v>
      </c>
      <c r="J21" s="114">
        <f t="shared" si="1"/>
        <v>0</v>
      </c>
      <c r="K21" s="116">
        <v>0</v>
      </c>
      <c r="L21" s="116">
        <v>0</v>
      </c>
      <c r="M21" s="114">
        <f t="shared" si="2"/>
        <v>0</v>
      </c>
      <c r="N21" s="114">
        <f t="shared" ref="N21:N79" si="8">+J21+M21</f>
        <v>0</v>
      </c>
      <c r="O21" s="114">
        <f t="shared" ref="O21:O79" si="9">+N21-G21</f>
        <v>0</v>
      </c>
      <c r="P21" s="115">
        <v>0</v>
      </c>
      <c r="Q21" s="114">
        <f t="shared" ref="Q21:Q79" si="10">+F21-N21</f>
        <v>0</v>
      </c>
      <c r="R21" s="114">
        <v>0</v>
      </c>
    </row>
    <row r="22" spans="1:18">
      <c r="A22" s="72"/>
      <c r="B22" s="77"/>
      <c r="C22" s="78"/>
      <c r="D22" s="78"/>
      <c r="E22" s="80" t="s">
        <v>15</v>
      </c>
      <c r="F22" s="113">
        <v>568920.5</v>
      </c>
      <c r="G22" s="114">
        <f t="shared" si="0"/>
        <v>47410.041666666664</v>
      </c>
      <c r="H22" s="116">
        <v>0</v>
      </c>
      <c r="I22" s="116">
        <v>0</v>
      </c>
      <c r="J22" s="114">
        <f t="shared" si="1"/>
        <v>0</v>
      </c>
      <c r="K22" s="116">
        <v>0</v>
      </c>
      <c r="L22" s="116">
        <v>0</v>
      </c>
      <c r="M22" s="114">
        <f t="shared" si="2"/>
        <v>0</v>
      </c>
      <c r="N22" s="114">
        <f t="shared" si="8"/>
        <v>0</v>
      </c>
      <c r="O22" s="114">
        <f t="shared" si="9"/>
        <v>-47410.041666666664</v>
      </c>
      <c r="P22" s="115">
        <f t="shared" ref="P21:P23" si="11">+O22*100/G22</f>
        <v>-99.999999999999986</v>
      </c>
      <c r="Q22" s="114">
        <f t="shared" si="10"/>
        <v>568920.5</v>
      </c>
      <c r="R22" s="114">
        <f t="shared" ref="R21:R23" si="12">+Q22*100/F22</f>
        <v>100</v>
      </c>
    </row>
    <row r="23" spans="1:18">
      <c r="A23" s="72"/>
      <c r="B23" s="77"/>
      <c r="C23" s="78"/>
      <c r="D23" s="78"/>
      <c r="E23" s="80" t="s">
        <v>49</v>
      </c>
      <c r="F23" s="113">
        <v>114400</v>
      </c>
      <c r="G23" s="114">
        <f t="shared" si="0"/>
        <v>9533.3333333333339</v>
      </c>
      <c r="H23" s="116">
        <v>0</v>
      </c>
      <c r="I23" s="116">
        <v>0</v>
      </c>
      <c r="J23" s="114">
        <f t="shared" si="1"/>
        <v>0</v>
      </c>
      <c r="K23" s="116">
        <v>0</v>
      </c>
      <c r="L23" s="116">
        <v>0</v>
      </c>
      <c r="M23" s="114">
        <f t="shared" si="2"/>
        <v>0</v>
      </c>
      <c r="N23" s="114">
        <f t="shared" si="8"/>
        <v>0</v>
      </c>
      <c r="O23" s="114">
        <f t="shared" si="9"/>
        <v>-9533.3333333333339</v>
      </c>
      <c r="P23" s="115">
        <f t="shared" si="11"/>
        <v>-100</v>
      </c>
      <c r="Q23" s="114">
        <f t="shared" si="10"/>
        <v>114400</v>
      </c>
      <c r="R23" s="114">
        <f t="shared" si="12"/>
        <v>100</v>
      </c>
    </row>
    <row r="24" spans="1:18">
      <c r="A24" s="72"/>
      <c r="B24" s="77"/>
      <c r="C24" s="78"/>
      <c r="D24" s="78"/>
      <c r="E24" s="80" t="s">
        <v>50</v>
      </c>
      <c r="F24" s="113">
        <v>68119.069090909092</v>
      </c>
      <c r="G24" s="114">
        <f t="shared" si="0"/>
        <v>5676.5890909090913</v>
      </c>
      <c r="H24" s="116">
        <v>0</v>
      </c>
      <c r="I24" s="116">
        <v>0</v>
      </c>
      <c r="J24" s="114">
        <f t="shared" si="1"/>
        <v>0</v>
      </c>
      <c r="K24" s="116">
        <v>0</v>
      </c>
      <c r="L24" s="116">
        <v>0</v>
      </c>
      <c r="M24" s="114">
        <f t="shared" si="2"/>
        <v>0</v>
      </c>
      <c r="N24" s="114">
        <f t="shared" si="8"/>
        <v>0</v>
      </c>
      <c r="O24" s="114">
        <f t="shared" si="9"/>
        <v>-5676.5890909090913</v>
      </c>
      <c r="P24" s="115">
        <v>1</v>
      </c>
      <c r="Q24" s="114">
        <f t="shared" si="10"/>
        <v>68119.069090909092</v>
      </c>
      <c r="R24" s="114">
        <v>1</v>
      </c>
    </row>
    <row r="25" spans="1:18">
      <c r="A25" s="72"/>
      <c r="B25" s="77"/>
      <c r="C25" s="78"/>
      <c r="D25" s="78"/>
      <c r="E25" s="80" t="s">
        <v>16</v>
      </c>
      <c r="F25" s="113">
        <v>6923982.0846000006</v>
      </c>
      <c r="G25" s="114">
        <f t="shared" si="0"/>
        <v>576998.50705000001</v>
      </c>
      <c r="H25" s="116">
        <v>0</v>
      </c>
      <c r="I25" s="116">
        <v>0</v>
      </c>
      <c r="J25" s="114">
        <f t="shared" si="1"/>
        <v>0</v>
      </c>
      <c r="K25" s="116">
        <v>0</v>
      </c>
      <c r="L25" s="116">
        <v>569763.53</v>
      </c>
      <c r="M25" s="114">
        <f t="shared" si="2"/>
        <v>569763.53</v>
      </c>
      <c r="N25" s="114">
        <f t="shared" si="8"/>
        <v>569763.53</v>
      </c>
      <c r="O25" s="114">
        <f t="shared" si="9"/>
        <v>-7234.9770499999868</v>
      </c>
      <c r="P25" s="115">
        <f t="shared" ref="P25:P32" si="13">+O25*100/G25</f>
        <v>-1.2538987469811662</v>
      </c>
      <c r="Q25" s="114">
        <f t="shared" si="10"/>
        <v>6354218.5546000004</v>
      </c>
      <c r="R25" s="114">
        <f t="shared" ref="R25:R32" si="14">+Q25*100/F25</f>
        <v>91.771158228915098</v>
      </c>
    </row>
    <row r="26" spans="1:18">
      <c r="A26" s="72"/>
      <c r="B26" s="82"/>
      <c r="C26" s="83"/>
      <c r="D26" s="83"/>
      <c r="E26" s="84" t="s">
        <v>142</v>
      </c>
      <c r="F26" s="110">
        <v>129151170.97640002</v>
      </c>
      <c r="G26" s="110">
        <f>SUM(G11:G25)</f>
        <v>10762597.581366668</v>
      </c>
      <c r="H26" s="110">
        <f t="shared" ref="H26:R26" si="15">SUM(H11:H25)</f>
        <v>0</v>
      </c>
      <c r="I26" s="110">
        <f t="shared" si="15"/>
        <v>0</v>
      </c>
      <c r="J26" s="110">
        <f>SUM(J11:J25)</f>
        <v>0</v>
      </c>
      <c r="K26" s="110">
        <f t="shared" ref="K26:M26" si="16">SUM(K11:K25)</f>
        <v>7602200.8100000005</v>
      </c>
      <c r="L26" s="110">
        <f t="shared" si="16"/>
        <v>25976678.84</v>
      </c>
      <c r="M26" s="110">
        <f t="shared" ref="M26" si="17">SUM(M11:M25)</f>
        <v>33578879.649999999</v>
      </c>
      <c r="N26" s="110">
        <f t="shared" ref="N26" si="18">SUM(N11:N25)</f>
        <v>33578879.649999999</v>
      </c>
      <c r="O26" s="110">
        <f t="shared" ref="O26" si="19">SUM(O11:O25)</f>
        <v>22816282.068633329</v>
      </c>
      <c r="P26" s="110">
        <f t="shared" ref="P26" si="20">SUM(P11:P25)</f>
        <v>-37.111281205851952</v>
      </c>
      <c r="Q26" s="110">
        <f t="shared" ref="Q26" si="21">SUM(Q11:Q25)</f>
        <v>95572291.326400012</v>
      </c>
      <c r="R26" s="110">
        <f t="shared" ref="R26" si="22">SUM(R11:R25)</f>
        <v>1012.5092734338209</v>
      </c>
    </row>
    <row r="27" spans="1:18">
      <c r="A27" s="72"/>
      <c r="B27" s="85" t="s">
        <v>53</v>
      </c>
      <c r="C27" s="74"/>
      <c r="D27" s="74"/>
      <c r="E27" s="8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</row>
    <row r="28" spans="1:18">
      <c r="A28" s="72"/>
      <c r="B28" s="85"/>
      <c r="C28" s="86" t="s">
        <v>19</v>
      </c>
      <c r="D28" s="74"/>
      <c r="E28" s="8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</row>
    <row r="29" spans="1:18">
      <c r="A29" s="72"/>
      <c r="B29" s="87"/>
      <c r="C29" s="88"/>
      <c r="D29" s="78"/>
      <c r="E29" s="80" t="s">
        <v>17</v>
      </c>
      <c r="F29" s="113">
        <v>18810852</v>
      </c>
      <c r="G29" s="114">
        <f t="shared" si="0"/>
        <v>1567571</v>
      </c>
      <c r="H29" s="116">
        <v>0</v>
      </c>
      <c r="I29" s="116">
        <v>0</v>
      </c>
      <c r="J29" s="114">
        <f t="shared" si="1"/>
        <v>0</v>
      </c>
      <c r="K29" s="116">
        <v>0</v>
      </c>
      <c r="L29" s="116">
        <v>1703287</v>
      </c>
      <c r="M29" s="114">
        <f t="shared" si="2"/>
        <v>1703287</v>
      </c>
      <c r="N29" s="114">
        <f t="shared" si="8"/>
        <v>1703287</v>
      </c>
      <c r="O29" s="114">
        <f t="shared" si="9"/>
        <v>135716</v>
      </c>
      <c r="P29" s="115">
        <f t="shared" si="13"/>
        <v>8.6577258701519746</v>
      </c>
      <c r="Q29" s="114">
        <f t="shared" si="10"/>
        <v>17107565</v>
      </c>
      <c r="R29" s="114">
        <f t="shared" si="14"/>
        <v>90.945189510820668</v>
      </c>
    </row>
    <row r="30" spans="1:18">
      <c r="A30" s="72"/>
      <c r="B30" s="87"/>
      <c r="C30" s="88"/>
      <c r="D30" s="78"/>
      <c r="E30" s="80" t="s">
        <v>18</v>
      </c>
      <c r="F30" s="113">
        <v>147540</v>
      </c>
      <c r="G30" s="114">
        <f t="shared" si="0"/>
        <v>12295</v>
      </c>
      <c r="H30" s="116">
        <v>0</v>
      </c>
      <c r="I30" s="116">
        <v>0</v>
      </c>
      <c r="J30" s="114">
        <f t="shared" si="1"/>
        <v>0</v>
      </c>
      <c r="K30" s="116">
        <v>17300</v>
      </c>
      <c r="L30" s="116">
        <v>0</v>
      </c>
      <c r="M30" s="114">
        <f t="shared" si="2"/>
        <v>17300</v>
      </c>
      <c r="N30" s="114">
        <f t="shared" si="8"/>
        <v>17300</v>
      </c>
      <c r="O30" s="114">
        <f t="shared" si="9"/>
        <v>5005</v>
      </c>
      <c r="P30" s="115">
        <f t="shared" si="13"/>
        <v>40.707604717364781</v>
      </c>
      <c r="Q30" s="114">
        <f t="shared" si="10"/>
        <v>130240</v>
      </c>
      <c r="R30" s="114">
        <f t="shared" si="14"/>
        <v>88.274366273552928</v>
      </c>
    </row>
    <row r="31" spans="1:18">
      <c r="A31" s="89"/>
      <c r="B31" s="90"/>
      <c r="C31" s="91"/>
      <c r="D31" s="92"/>
      <c r="E31" s="80" t="s">
        <v>54</v>
      </c>
      <c r="F31" s="113">
        <v>1643670</v>
      </c>
      <c r="G31" s="114">
        <f t="shared" si="0"/>
        <v>136972.5</v>
      </c>
      <c r="H31" s="116">
        <v>0</v>
      </c>
      <c r="I31" s="116">
        <v>0</v>
      </c>
      <c r="J31" s="114">
        <f t="shared" si="1"/>
        <v>0</v>
      </c>
      <c r="K31" s="116">
        <v>166680</v>
      </c>
      <c r="L31" s="116">
        <v>0</v>
      </c>
      <c r="M31" s="114">
        <f t="shared" si="2"/>
        <v>166680</v>
      </c>
      <c r="N31" s="114">
        <f t="shared" si="8"/>
        <v>166680</v>
      </c>
      <c r="O31" s="114">
        <f t="shared" si="9"/>
        <v>29707.5</v>
      </c>
      <c r="P31" s="115">
        <f t="shared" si="13"/>
        <v>21.68866013250835</v>
      </c>
      <c r="Q31" s="114">
        <f t="shared" si="10"/>
        <v>1476990</v>
      </c>
      <c r="R31" s="114">
        <f t="shared" si="14"/>
        <v>89.859278322290976</v>
      </c>
    </row>
    <row r="32" spans="1:18">
      <c r="A32" s="89"/>
      <c r="B32" s="90"/>
      <c r="C32" s="91"/>
      <c r="D32" s="92"/>
      <c r="E32" s="80" t="s">
        <v>20</v>
      </c>
      <c r="F32" s="113">
        <v>1140000</v>
      </c>
      <c r="G32" s="114">
        <f t="shared" si="0"/>
        <v>95000</v>
      </c>
      <c r="H32" s="116">
        <v>0</v>
      </c>
      <c r="I32" s="116">
        <v>0</v>
      </c>
      <c r="J32" s="114">
        <f t="shared" si="1"/>
        <v>0</v>
      </c>
      <c r="K32" s="116">
        <v>95000</v>
      </c>
      <c r="L32" s="116">
        <v>0</v>
      </c>
      <c r="M32" s="114">
        <f t="shared" si="2"/>
        <v>95000</v>
      </c>
      <c r="N32" s="114">
        <f t="shared" si="8"/>
        <v>95000</v>
      </c>
      <c r="O32" s="114">
        <f t="shared" si="9"/>
        <v>0</v>
      </c>
      <c r="P32" s="115">
        <f t="shared" si="13"/>
        <v>0</v>
      </c>
      <c r="Q32" s="114">
        <f t="shared" si="10"/>
        <v>1045000</v>
      </c>
      <c r="R32" s="114">
        <f t="shared" si="14"/>
        <v>91.666666666666671</v>
      </c>
    </row>
    <row r="33" spans="1:18">
      <c r="A33" s="89"/>
      <c r="B33" s="90"/>
      <c r="C33" s="91"/>
      <c r="D33" s="92"/>
      <c r="E33" s="80" t="s">
        <v>21</v>
      </c>
      <c r="F33" s="113">
        <v>4918500</v>
      </c>
      <c r="G33" s="114">
        <f t="shared" si="0"/>
        <v>409875</v>
      </c>
      <c r="H33" s="116">
        <v>0</v>
      </c>
      <c r="I33" s="116">
        <v>0</v>
      </c>
      <c r="J33" s="114">
        <f t="shared" si="1"/>
        <v>0</v>
      </c>
      <c r="K33" s="116">
        <v>620600</v>
      </c>
      <c r="L33" s="116">
        <v>0</v>
      </c>
      <c r="M33" s="114">
        <f t="shared" si="2"/>
        <v>620600</v>
      </c>
      <c r="N33" s="114">
        <f t="shared" si="8"/>
        <v>620600</v>
      </c>
      <c r="O33" s="114">
        <f t="shared" si="9"/>
        <v>210725</v>
      </c>
      <c r="P33" s="115">
        <v>2</v>
      </c>
      <c r="Q33" s="114">
        <f t="shared" si="10"/>
        <v>4297900</v>
      </c>
      <c r="R33" s="114">
        <v>2</v>
      </c>
    </row>
    <row r="34" spans="1:18">
      <c r="A34" s="89"/>
      <c r="B34" s="90"/>
      <c r="C34" s="91"/>
      <c r="D34" s="92"/>
      <c r="E34" s="80" t="s">
        <v>22</v>
      </c>
      <c r="F34" s="113">
        <v>0</v>
      </c>
      <c r="G34" s="114">
        <f t="shared" si="0"/>
        <v>0</v>
      </c>
      <c r="H34" s="116">
        <v>0</v>
      </c>
      <c r="I34" s="116">
        <v>0</v>
      </c>
      <c r="J34" s="114">
        <f t="shared" si="1"/>
        <v>0</v>
      </c>
      <c r="K34" s="116">
        <v>0</v>
      </c>
      <c r="L34" s="116">
        <v>0</v>
      </c>
      <c r="M34" s="114">
        <f t="shared" si="2"/>
        <v>0</v>
      </c>
      <c r="N34" s="114">
        <f t="shared" si="8"/>
        <v>0</v>
      </c>
      <c r="O34" s="114">
        <f t="shared" si="9"/>
        <v>0</v>
      </c>
      <c r="P34" s="115">
        <v>0</v>
      </c>
      <c r="Q34" s="114">
        <f t="shared" si="10"/>
        <v>0</v>
      </c>
      <c r="R34" s="114">
        <v>0</v>
      </c>
    </row>
    <row r="35" spans="1:18">
      <c r="A35" s="89"/>
      <c r="B35" s="90"/>
      <c r="C35" s="91"/>
      <c r="D35" s="92"/>
      <c r="E35" s="80" t="s">
        <v>23</v>
      </c>
      <c r="F35" s="113">
        <v>348000</v>
      </c>
      <c r="G35" s="114">
        <f t="shared" si="0"/>
        <v>29000</v>
      </c>
      <c r="H35" s="116">
        <v>0</v>
      </c>
      <c r="I35" s="116">
        <v>0</v>
      </c>
      <c r="J35" s="114">
        <f t="shared" si="1"/>
        <v>0</v>
      </c>
      <c r="K35" s="116">
        <v>30000</v>
      </c>
      <c r="L35" s="116">
        <v>0</v>
      </c>
      <c r="M35" s="114">
        <f t="shared" si="2"/>
        <v>30000</v>
      </c>
      <c r="N35" s="114">
        <f t="shared" si="8"/>
        <v>30000</v>
      </c>
      <c r="O35" s="114">
        <f t="shared" si="9"/>
        <v>1000</v>
      </c>
      <c r="P35" s="115">
        <f t="shared" ref="P34:P41" si="23">+O35*100/G35</f>
        <v>3.4482758620689653</v>
      </c>
      <c r="Q35" s="114">
        <f t="shared" si="10"/>
        <v>318000</v>
      </c>
      <c r="R35" s="114">
        <f t="shared" ref="R34:R41" si="24">+Q35*100/F35</f>
        <v>91.379310344827587</v>
      </c>
    </row>
    <row r="36" spans="1:18">
      <c r="A36" s="89"/>
      <c r="B36" s="90"/>
      <c r="C36" s="91"/>
      <c r="D36" s="92"/>
      <c r="E36" s="80" t="s">
        <v>24</v>
      </c>
      <c r="F36" s="113">
        <v>13650946.380000001</v>
      </c>
      <c r="G36" s="114">
        <f t="shared" si="0"/>
        <v>1137578.865</v>
      </c>
      <c r="H36" s="116">
        <v>0</v>
      </c>
      <c r="I36" s="116">
        <v>0</v>
      </c>
      <c r="J36" s="114">
        <f t="shared" si="1"/>
        <v>0</v>
      </c>
      <c r="K36" s="116">
        <v>1031496.25</v>
      </c>
      <c r="L36" s="116">
        <v>0</v>
      </c>
      <c r="M36" s="114">
        <f t="shared" si="2"/>
        <v>1031496.25</v>
      </c>
      <c r="N36" s="114">
        <f t="shared" si="8"/>
        <v>1031496.25</v>
      </c>
      <c r="O36" s="114">
        <f t="shared" si="9"/>
        <v>-106082.61499999999</v>
      </c>
      <c r="P36" s="115">
        <f t="shared" si="23"/>
        <v>-9.3252976355182202</v>
      </c>
      <c r="Q36" s="114">
        <f t="shared" si="10"/>
        <v>12619450.130000001</v>
      </c>
      <c r="R36" s="114">
        <f t="shared" si="24"/>
        <v>92.443774802959851</v>
      </c>
    </row>
    <row r="37" spans="1:18">
      <c r="A37" s="89"/>
      <c r="B37" s="87"/>
      <c r="C37" s="88"/>
      <c r="D37" s="78"/>
      <c r="E37" s="80" t="s">
        <v>25</v>
      </c>
      <c r="F37" s="113">
        <v>0</v>
      </c>
      <c r="G37" s="114">
        <f t="shared" si="0"/>
        <v>0</v>
      </c>
      <c r="H37" s="116">
        <v>0</v>
      </c>
      <c r="I37" s="116">
        <v>0</v>
      </c>
      <c r="J37" s="114">
        <f t="shared" si="1"/>
        <v>0</v>
      </c>
      <c r="K37" s="116">
        <v>0</v>
      </c>
      <c r="L37" s="116">
        <v>0</v>
      </c>
      <c r="M37" s="114">
        <f t="shared" si="2"/>
        <v>0</v>
      </c>
      <c r="N37" s="114">
        <f t="shared" si="8"/>
        <v>0</v>
      </c>
      <c r="O37" s="114">
        <f t="shared" si="9"/>
        <v>0</v>
      </c>
      <c r="P37" s="115">
        <v>0</v>
      </c>
      <c r="Q37" s="114">
        <f t="shared" si="10"/>
        <v>0</v>
      </c>
      <c r="R37" s="114">
        <v>0</v>
      </c>
    </row>
    <row r="38" spans="1:18">
      <c r="A38" s="89"/>
      <c r="B38" s="87"/>
      <c r="C38" s="88"/>
      <c r="D38" s="78"/>
      <c r="E38" s="80" t="s">
        <v>26</v>
      </c>
      <c r="F38" s="113">
        <v>427286.37454545457</v>
      </c>
      <c r="G38" s="114">
        <f t="shared" si="0"/>
        <v>35607.197878787883</v>
      </c>
      <c r="H38" s="116">
        <v>0</v>
      </c>
      <c r="I38" s="116">
        <v>0</v>
      </c>
      <c r="J38" s="114">
        <f t="shared" si="1"/>
        <v>0</v>
      </c>
      <c r="K38" s="116">
        <v>34128.75</v>
      </c>
      <c r="L38" s="116">
        <v>0</v>
      </c>
      <c r="M38" s="114">
        <f t="shared" si="2"/>
        <v>34128.75</v>
      </c>
      <c r="N38" s="114">
        <f t="shared" si="8"/>
        <v>34128.75</v>
      </c>
      <c r="O38" s="114">
        <f t="shared" si="9"/>
        <v>-1478.4478787878834</v>
      </c>
      <c r="P38" s="115">
        <f t="shared" si="23"/>
        <v>-4.1521039757768543</v>
      </c>
      <c r="Q38" s="114">
        <f t="shared" si="10"/>
        <v>393157.62454545457</v>
      </c>
      <c r="R38" s="114">
        <f t="shared" si="24"/>
        <v>92.012675331314739</v>
      </c>
    </row>
    <row r="39" spans="1:18">
      <c r="A39" s="89"/>
      <c r="B39" s="90"/>
      <c r="C39" s="91"/>
      <c r="D39" s="92"/>
      <c r="E39" s="80" t="s">
        <v>27</v>
      </c>
      <c r="F39" s="113">
        <v>980543</v>
      </c>
      <c r="G39" s="114">
        <f t="shared" si="0"/>
        <v>81711.916666666672</v>
      </c>
      <c r="H39" s="116">
        <v>0</v>
      </c>
      <c r="I39" s="116">
        <v>0</v>
      </c>
      <c r="J39" s="114">
        <f t="shared" si="1"/>
        <v>0</v>
      </c>
      <c r="K39" s="116">
        <v>0</v>
      </c>
      <c r="L39" s="116">
        <v>69539</v>
      </c>
      <c r="M39" s="114">
        <f t="shared" si="2"/>
        <v>69539</v>
      </c>
      <c r="N39" s="114">
        <f t="shared" si="8"/>
        <v>69539</v>
      </c>
      <c r="O39" s="114">
        <f t="shared" si="9"/>
        <v>-12172.916666666672</v>
      </c>
      <c r="P39" s="115">
        <f t="shared" si="23"/>
        <v>-14.897357892514663</v>
      </c>
      <c r="Q39" s="114">
        <f t="shared" si="10"/>
        <v>911004</v>
      </c>
      <c r="R39" s="114">
        <f t="shared" si="24"/>
        <v>92.90811315770955</v>
      </c>
    </row>
    <row r="40" spans="1:18">
      <c r="A40" s="89"/>
      <c r="B40" s="90"/>
      <c r="C40" s="93" t="s">
        <v>30</v>
      </c>
      <c r="D40" s="74"/>
      <c r="E40" s="8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>
      <c r="A41" s="89"/>
      <c r="B41" s="90"/>
      <c r="C41" s="88"/>
      <c r="D41" s="94"/>
      <c r="E41" s="95" t="s">
        <v>28</v>
      </c>
      <c r="F41" s="113">
        <v>17990084.723549999</v>
      </c>
      <c r="G41" s="114">
        <f t="shared" si="0"/>
        <v>1499173.7269625</v>
      </c>
      <c r="H41" s="116">
        <v>0</v>
      </c>
      <c r="I41" s="116">
        <v>0</v>
      </c>
      <c r="J41" s="114">
        <f t="shared" si="1"/>
        <v>0</v>
      </c>
      <c r="K41" s="116">
        <v>0</v>
      </c>
      <c r="L41" s="116">
        <v>0</v>
      </c>
      <c r="M41" s="114">
        <f t="shared" si="2"/>
        <v>0</v>
      </c>
      <c r="N41" s="114">
        <f t="shared" si="8"/>
        <v>0</v>
      </c>
      <c r="O41" s="114">
        <f t="shared" si="9"/>
        <v>-1499173.7269625</v>
      </c>
      <c r="P41" s="115">
        <f t="shared" si="23"/>
        <v>-100</v>
      </c>
      <c r="Q41" s="114">
        <f t="shared" si="10"/>
        <v>17990084.723549999</v>
      </c>
      <c r="R41" s="114">
        <f t="shared" si="24"/>
        <v>100</v>
      </c>
    </row>
    <row r="42" spans="1:18">
      <c r="A42" s="89"/>
      <c r="B42" s="90"/>
      <c r="C42" s="86"/>
      <c r="D42" s="74"/>
      <c r="E42" s="81" t="s">
        <v>29</v>
      </c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</row>
    <row r="43" spans="1:18">
      <c r="A43" s="89"/>
      <c r="B43" s="90"/>
      <c r="C43" s="88"/>
      <c r="D43" s="92"/>
      <c r="E43" s="80" t="s">
        <v>31</v>
      </c>
      <c r="F43" s="113">
        <v>5851502.0250000004</v>
      </c>
      <c r="G43" s="114">
        <f t="shared" si="0"/>
        <v>487625.16875000001</v>
      </c>
      <c r="H43" s="116">
        <v>0</v>
      </c>
      <c r="I43" s="116">
        <v>0</v>
      </c>
      <c r="J43" s="114">
        <f t="shared" si="1"/>
        <v>0</v>
      </c>
      <c r="K43" s="116">
        <v>0</v>
      </c>
      <c r="L43" s="116">
        <v>0</v>
      </c>
      <c r="M43" s="114">
        <f t="shared" si="2"/>
        <v>0</v>
      </c>
      <c r="N43" s="114">
        <f t="shared" si="8"/>
        <v>0</v>
      </c>
      <c r="O43" s="114">
        <f t="shared" si="9"/>
        <v>-487625.16875000001</v>
      </c>
      <c r="P43" s="115">
        <f t="shared" ref="P43:P50" si="25">+O43*100/G43</f>
        <v>-100</v>
      </c>
      <c r="Q43" s="114">
        <f t="shared" si="10"/>
        <v>5851502.0250000004</v>
      </c>
      <c r="R43" s="114">
        <f t="shared" ref="R43:R50" si="26">+Q43*100/F43</f>
        <v>100</v>
      </c>
    </row>
    <row r="44" spans="1:18">
      <c r="A44" s="89"/>
      <c r="B44" s="90"/>
      <c r="C44" s="88"/>
      <c r="D44" s="92"/>
      <c r="E44" s="80" t="s">
        <v>32</v>
      </c>
      <c r="F44" s="113">
        <v>8767645.6199999992</v>
      </c>
      <c r="G44" s="114">
        <f t="shared" si="0"/>
        <v>730637.13499999989</v>
      </c>
      <c r="H44" s="116">
        <v>0</v>
      </c>
      <c r="I44" s="116">
        <v>0</v>
      </c>
      <c r="J44" s="114">
        <f t="shared" si="1"/>
        <v>0</v>
      </c>
      <c r="K44" s="116">
        <v>0</v>
      </c>
      <c r="L44" s="116">
        <v>0</v>
      </c>
      <c r="M44" s="114">
        <f t="shared" si="2"/>
        <v>0</v>
      </c>
      <c r="N44" s="114">
        <f t="shared" si="8"/>
        <v>0</v>
      </c>
      <c r="O44" s="114">
        <f t="shared" si="9"/>
        <v>-730637.13499999989</v>
      </c>
      <c r="P44" s="115">
        <f t="shared" si="25"/>
        <v>-100</v>
      </c>
      <c r="Q44" s="114">
        <f t="shared" si="10"/>
        <v>8767645.6199999992</v>
      </c>
      <c r="R44" s="114">
        <f t="shared" si="26"/>
        <v>100</v>
      </c>
    </row>
    <row r="45" spans="1:18">
      <c r="A45" s="89"/>
      <c r="B45" s="90"/>
      <c r="C45" s="88"/>
      <c r="D45" s="92"/>
      <c r="E45" s="80" t="s">
        <v>33</v>
      </c>
      <c r="F45" s="113">
        <v>299013</v>
      </c>
      <c r="G45" s="114">
        <f t="shared" si="0"/>
        <v>24917.75</v>
      </c>
      <c r="H45" s="116">
        <v>0</v>
      </c>
      <c r="I45" s="116">
        <v>0</v>
      </c>
      <c r="J45" s="114">
        <f t="shared" si="1"/>
        <v>0</v>
      </c>
      <c r="K45" s="116">
        <v>0</v>
      </c>
      <c r="L45" s="116">
        <v>0</v>
      </c>
      <c r="M45" s="114">
        <f t="shared" si="2"/>
        <v>0</v>
      </c>
      <c r="N45" s="114">
        <f t="shared" si="8"/>
        <v>0</v>
      </c>
      <c r="O45" s="114">
        <f t="shared" si="9"/>
        <v>-24917.75</v>
      </c>
      <c r="P45" s="115">
        <f t="shared" si="25"/>
        <v>-100</v>
      </c>
      <c r="Q45" s="114">
        <f t="shared" si="10"/>
        <v>299013</v>
      </c>
      <c r="R45" s="114">
        <f t="shared" si="26"/>
        <v>100</v>
      </c>
    </row>
    <row r="46" spans="1:18">
      <c r="A46" s="89"/>
      <c r="B46" s="90"/>
      <c r="C46" s="88"/>
      <c r="D46" s="92"/>
      <c r="E46" s="80" t="s">
        <v>34</v>
      </c>
      <c r="F46" s="113">
        <v>484700.34839999996</v>
      </c>
      <c r="G46" s="114">
        <f t="shared" si="0"/>
        <v>40391.695699999997</v>
      </c>
      <c r="H46" s="116">
        <v>0</v>
      </c>
      <c r="I46" s="116">
        <v>0</v>
      </c>
      <c r="J46" s="114">
        <f t="shared" si="1"/>
        <v>0</v>
      </c>
      <c r="K46" s="116">
        <v>0</v>
      </c>
      <c r="L46" s="116">
        <v>0</v>
      </c>
      <c r="M46" s="114">
        <f t="shared" si="2"/>
        <v>0</v>
      </c>
      <c r="N46" s="114">
        <f t="shared" si="8"/>
        <v>0</v>
      </c>
      <c r="O46" s="114">
        <f t="shared" si="9"/>
        <v>-40391.695699999997</v>
      </c>
      <c r="P46" s="115">
        <f t="shared" si="25"/>
        <v>-100</v>
      </c>
      <c r="Q46" s="114">
        <f t="shared" si="10"/>
        <v>484700.34839999996</v>
      </c>
      <c r="R46" s="114">
        <f t="shared" si="26"/>
        <v>100</v>
      </c>
    </row>
    <row r="47" spans="1:18">
      <c r="A47" s="89"/>
      <c r="B47" s="90"/>
      <c r="C47" s="88"/>
      <c r="D47" s="92"/>
      <c r="E47" s="80" t="s">
        <v>35</v>
      </c>
      <c r="F47" s="113">
        <v>0</v>
      </c>
      <c r="G47" s="114">
        <f t="shared" si="0"/>
        <v>0</v>
      </c>
      <c r="H47" s="116">
        <v>0</v>
      </c>
      <c r="I47" s="116">
        <v>0</v>
      </c>
      <c r="J47" s="114">
        <f t="shared" si="1"/>
        <v>0</v>
      </c>
      <c r="K47" s="116">
        <v>0</v>
      </c>
      <c r="L47" s="116">
        <v>0</v>
      </c>
      <c r="M47" s="114">
        <f t="shared" si="2"/>
        <v>0</v>
      </c>
      <c r="N47" s="114">
        <f t="shared" si="8"/>
        <v>0</v>
      </c>
      <c r="O47" s="114">
        <f t="shared" si="9"/>
        <v>0</v>
      </c>
      <c r="P47" s="115">
        <v>0</v>
      </c>
      <c r="Q47" s="114">
        <f t="shared" si="10"/>
        <v>0</v>
      </c>
      <c r="R47" s="114">
        <v>0</v>
      </c>
    </row>
    <row r="48" spans="1:18">
      <c r="A48" s="89"/>
      <c r="B48" s="90"/>
      <c r="C48" s="88"/>
      <c r="D48" s="78"/>
      <c r="E48" s="96" t="s">
        <v>36</v>
      </c>
      <c r="F48" s="113">
        <v>5629022.370600001</v>
      </c>
      <c r="G48" s="114">
        <f t="shared" si="0"/>
        <v>469085.1975500001</v>
      </c>
      <c r="H48" s="116">
        <v>0</v>
      </c>
      <c r="I48" s="116">
        <v>0</v>
      </c>
      <c r="J48" s="114">
        <f t="shared" si="1"/>
        <v>0</v>
      </c>
      <c r="K48" s="116">
        <v>203294</v>
      </c>
      <c r="L48" s="116">
        <v>0</v>
      </c>
      <c r="M48" s="114">
        <f t="shared" si="2"/>
        <v>203294</v>
      </c>
      <c r="N48" s="114">
        <f t="shared" si="8"/>
        <v>203294</v>
      </c>
      <c r="O48" s="114">
        <f t="shared" si="9"/>
        <v>-265791.1975500001</v>
      </c>
      <c r="P48" s="115">
        <f t="shared" si="25"/>
        <v>-56.661604104800013</v>
      </c>
      <c r="Q48" s="114">
        <f t="shared" si="10"/>
        <v>5425728.370600001</v>
      </c>
      <c r="R48" s="114">
        <f t="shared" si="26"/>
        <v>96.388467008733329</v>
      </c>
    </row>
    <row r="49" spans="1:18">
      <c r="A49" s="89"/>
      <c r="B49" s="90"/>
      <c r="C49" s="88"/>
      <c r="D49" s="78"/>
      <c r="E49" s="96" t="s">
        <v>37</v>
      </c>
      <c r="F49" s="113">
        <v>3694515.1</v>
      </c>
      <c r="G49" s="114">
        <f t="shared" si="0"/>
        <v>307876.25833333336</v>
      </c>
      <c r="H49" s="116">
        <v>0</v>
      </c>
      <c r="I49" s="116">
        <v>0</v>
      </c>
      <c r="J49" s="114">
        <f t="shared" si="1"/>
        <v>0</v>
      </c>
      <c r="K49" s="116">
        <v>0</v>
      </c>
      <c r="L49" s="116">
        <v>0</v>
      </c>
      <c r="M49" s="114">
        <f t="shared" si="2"/>
        <v>0</v>
      </c>
      <c r="N49" s="114">
        <f t="shared" si="8"/>
        <v>0</v>
      </c>
      <c r="O49" s="114">
        <f t="shared" si="9"/>
        <v>-307876.25833333336</v>
      </c>
      <c r="P49" s="115">
        <f t="shared" si="25"/>
        <v>-100</v>
      </c>
      <c r="Q49" s="114">
        <f t="shared" si="10"/>
        <v>3694515.1</v>
      </c>
      <c r="R49" s="114">
        <f t="shared" si="26"/>
        <v>100</v>
      </c>
    </row>
    <row r="50" spans="1:18">
      <c r="A50" s="89"/>
      <c r="B50" s="90"/>
      <c r="C50" s="88"/>
      <c r="D50" s="78"/>
      <c r="E50" s="96" t="s">
        <v>38</v>
      </c>
      <c r="F50" s="113">
        <v>16956418.869999997</v>
      </c>
      <c r="G50" s="114">
        <f t="shared" si="0"/>
        <v>1413034.905833333</v>
      </c>
      <c r="H50" s="116">
        <v>0</v>
      </c>
      <c r="I50" s="116">
        <v>0</v>
      </c>
      <c r="J50" s="114">
        <f t="shared" si="1"/>
        <v>0</v>
      </c>
      <c r="K50" s="116">
        <v>534037</v>
      </c>
      <c r="L50" s="116">
        <v>0</v>
      </c>
      <c r="M50" s="114">
        <f t="shared" si="2"/>
        <v>534037</v>
      </c>
      <c r="N50" s="114">
        <f t="shared" si="8"/>
        <v>534037</v>
      </c>
      <c r="O50" s="114">
        <f t="shared" si="9"/>
        <v>-878997.90583333303</v>
      </c>
      <c r="P50" s="115">
        <f t="shared" si="25"/>
        <v>-62.206383027385066</v>
      </c>
      <c r="Q50" s="114">
        <f t="shared" si="10"/>
        <v>16422381.869999997</v>
      </c>
      <c r="R50" s="114">
        <f t="shared" si="26"/>
        <v>96.850531918948761</v>
      </c>
    </row>
    <row r="51" spans="1:18">
      <c r="A51" s="89"/>
      <c r="B51" s="90"/>
      <c r="C51" s="88"/>
      <c r="D51" s="78"/>
      <c r="E51" s="96" t="s">
        <v>39</v>
      </c>
      <c r="F51" s="113">
        <v>2155359.5</v>
      </c>
      <c r="G51" s="114">
        <f t="shared" si="0"/>
        <v>179613.29166666666</v>
      </c>
      <c r="H51" s="116">
        <v>0</v>
      </c>
      <c r="I51" s="116">
        <v>0</v>
      </c>
      <c r="J51" s="114">
        <f t="shared" si="1"/>
        <v>0</v>
      </c>
      <c r="K51" s="116">
        <v>16525</v>
      </c>
      <c r="L51" s="116">
        <v>0</v>
      </c>
      <c r="M51" s="114">
        <f t="shared" si="2"/>
        <v>16525</v>
      </c>
      <c r="N51" s="114">
        <f t="shared" si="8"/>
        <v>16525</v>
      </c>
      <c r="O51" s="114">
        <f t="shared" si="9"/>
        <v>-163088.29166666666</v>
      </c>
      <c r="P51" s="115">
        <v>4</v>
      </c>
      <c r="Q51" s="114">
        <f t="shared" si="10"/>
        <v>2138834.5</v>
      </c>
      <c r="R51" s="114">
        <v>4</v>
      </c>
    </row>
    <row r="52" spans="1:18">
      <c r="A52" s="89"/>
      <c r="B52" s="90"/>
      <c r="C52" s="97" t="s">
        <v>42</v>
      </c>
      <c r="D52" s="98"/>
      <c r="E52" s="8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</row>
    <row r="53" spans="1:18">
      <c r="A53" s="89"/>
      <c r="B53" s="90"/>
      <c r="C53" s="86"/>
      <c r="D53" s="74"/>
      <c r="E53" s="99" t="s">
        <v>40</v>
      </c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</row>
    <row r="54" spans="1:18">
      <c r="A54" s="89"/>
      <c r="B54" s="90"/>
      <c r="C54" s="88"/>
      <c r="D54" s="78"/>
      <c r="E54" s="100" t="s">
        <v>41</v>
      </c>
      <c r="F54" s="113">
        <v>1456000</v>
      </c>
      <c r="G54" s="114">
        <f t="shared" si="0"/>
        <v>121333.33333333333</v>
      </c>
      <c r="H54" s="116">
        <v>0</v>
      </c>
      <c r="I54" s="116">
        <v>0</v>
      </c>
      <c r="J54" s="114">
        <f t="shared" si="1"/>
        <v>0</v>
      </c>
      <c r="K54" s="116">
        <v>0</v>
      </c>
      <c r="L54" s="116">
        <v>0</v>
      </c>
      <c r="M54" s="114">
        <f t="shared" si="2"/>
        <v>0</v>
      </c>
      <c r="N54" s="114">
        <f t="shared" si="8"/>
        <v>0</v>
      </c>
      <c r="O54" s="114">
        <f t="shared" si="9"/>
        <v>-121333.33333333333</v>
      </c>
      <c r="P54" s="115">
        <f t="shared" ref="P52:P59" si="27">+O54*100/G54</f>
        <v>-100</v>
      </c>
      <c r="Q54" s="114">
        <f t="shared" si="10"/>
        <v>1456000</v>
      </c>
      <c r="R54" s="114">
        <f t="shared" ref="R52:R59" si="28">+Q54*100/F54</f>
        <v>100</v>
      </c>
    </row>
    <row r="55" spans="1:18">
      <c r="A55" s="89"/>
      <c r="B55" s="90"/>
      <c r="C55" s="88"/>
      <c r="D55" s="78"/>
      <c r="E55" s="100" t="s">
        <v>43</v>
      </c>
      <c r="F55" s="113">
        <v>0</v>
      </c>
      <c r="G55" s="114">
        <f t="shared" si="0"/>
        <v>0</v>
      </c>
      <c r="H55" s="116">
        <v>0</v>
      </c>
      <c r="I55" s="116">
        <v>0</v>
      </c>
      <c r="J55" s="114">
        <f t="shared" si="1"/>
        <v>0</v>
      </c>
      <c r="K55" s="116">
        <v>0</v>
      </c>
      <c r="L55" s="116">
        <v>0</v>
      </c>
      <c r="M55" s="114">
        <f t="shared" si="2"/>
        <v>0</v>
      </c>
      <c r="N55" s="114">
        <f t="shared" si="8"/>
        <v>0</v>
      </c>
      <c r="O55" s="114">
        <f t="shared" si="9"/>
        <v>0</v>
      </c>
      <c r="P55" s="115">
        <v>0</v>
      </c>
      <c r="Q55" s="114">
        <f t="shared" si="10"/>
        <v>0</v>
      </c>
      <c r="R55" s="114">
        <v>0</v>
      </c>
    </row>
    <row r="56" spans="1:18">
      <c r="A56" s="89"/>
      <c r="B56" s="90"/>
      <c r="C56" s="88"/>
      <c r="D56" s="78"/>
      <c r="E56" s="100" t="s">
        <v>126</v>
      </c>
      <c r="F56" s="113">
        <v>648400</v>
      </c>
      <c r="G56" s="114">
        <f t="shared" si="0"/>
        <v>54033.333333333336</v>
      </c>
      <c r="H56" s="116">
        <v>0</v>
      </c>
      <c r="I56" s="116">
        <v>0</v>
      </c>
      <c r="J56" s="114">
        <f t="shared" si="1"/>
        <v>0</v>
      </c>
      <c r="K56" s="116">
        <v>13000</v>
      </c>
      <c r="L56" s="116">
        <v>0</v>
      </c>
      <c r="M56" s="114">
        <f t="shared" si="2"/>
        <v>13000</v>
      </c>
      <c r="N56" s="114">
        <f t="shared" si="8"/>
        <v>13000</v>
      </c>
      <c r="O56" s="114">
        <f t="shared" si="9"/>
        <v>-41033.333333333336</v>
      </c>
      <c r="P56" s="115">
        <f t="shared" si="27"/>
        <v>-75.940777297964217</v>
      </c>
      <c r="Q56" s="114">
        <f t="shared" si="10"/>
        <v>635400</v>
      </c>
      <c r="R56" s="114">
        <f t="shared" si="28"/>
        <v>97.995064774830354</v>
      </c>
    </row>
    <row r="57" spans="1:18">
      <c r="A57" s="89"/>
      <c r="B57" s="90"/>
      <c r="C57" s="86"/>
      <c r="D57" s="74"/>
      <c r="E57" s="99" t="s">
        <v>44</v>
      </c>
      <c r="F57" s="111"/>
      <c r="G57" s="111"/>
      <c r="H57" s="111"/>
      <c r="I57" s="111"/>
      <c r="J57" s="111"/>
      <c r="K57" s="111" t="s">
        <v>160</v>
      </c>
      <c r="L57" s="111"/>
      <c r="M57" s="111"/>
      <c r="N57" s="111"/>
      <c r="O57" s="111"/>
      <c r="P57" s="111"/>
      <c r="Q57" s="111"/>
      <c r="R57" s="111"/>
    </row>
    <row r="58" spans="1:18">
      <c r="A58" s="89"/>
      <c r="B58" s="90"/>
      <c r="C58" s="88"/>
      <c r="D58" s="78"/>
      <c r="E58" s="101" t="s">
        <v>45</v>
      </c>
      <c r="F58" s="113">
        <v>0</v>
      </c>
      <c r="G58" s="114">
        <f t="shared" si="0"/>
        <v>0</v>
      </c>
      <c r="H58" s="116">
        <v>0</v>
      </c>
      <c r="I58" s="116">
        <v>0</v>
      </c>
      <c r="J58" s="114">
        <f t="shared" si="1"/>
        <v>0</v>
      </c>
      <c r="K58" s="116">
        <v>0</v>
      </c>
      <c r="L58" s="116">
        <v>0</v>
      </c>
      <c r="M58" s="114">
        <f t="shared" si="2"/>
        <v>0</v>
      </c>
      <c r="N58" s="114">
        <f t="shared" si="8"/>
        <v>0</v>
      </c>
      <c r="O58" s="114">
        <f t="shared" si="9"/>
        <v>0</v>
      </c>
      <c r="P58" s="115" t="e">
        <f t="shared" si="27"/>
        <v>#DIV/0!</v>
      </c>
      <c r="Q58" s="114">
        <f t="shared" si="10"/>
        <v>0</v>
      </c>
      <c r="R58" s="114" t="e">
        <f t="shared" si="28"/>
        <v>#DIV/0!</v>
      </c>
    </row>
    <row r="59" spans="1:18">
      <c r="A59" s="89"/>
      <c r="B59" s="90"/>
      <c r="C59" s="88"/>
      <c r="D59" s="78"/>
      <c r="E59" s="101" t="s">
        <v>46</v>
      </c>
      <c r="F59" s="113">
        <v>0</v>
      </c>
      <c r="G59" s="114">
        <f t="shared" si="0"/>
        <v>0</v>
      </c>
      <c r="H59" s="116">
        <v>0</v>
      </c>
      <c r="I59" s="116">
        <v>0</v>
      </c>
      <c r="J59" s="114">
        <f t="shared" si="1"/>
        <v>0</v>
      </c>
      <c r="K59" s="116">
        <v>0</v>
      </c>
      <c r="L59" s="116">
        <v>0</v>
      </c>
      <c r="M59" s="114">
        <f t="shared" si="2"/>
        <v>0</v>
      </c>
      <c r="N59" s="114">
        <f t="shared" si="8"/>
        <v>0</v>
      </c>
      <c r="O59" s="114">
        <f t="shared" si="9"/>
        <v>0</v>
      </c>
      <c r="P59" s="115" t="e">
        <f t="shared" si="27"/>
        <v>#DIV/0!</v>
      </c>
      <c r="Q59" s="114">
        <f t="shared" si="10"/>
        <v>0</v>
      </c>
      <c r="R59" s="114" t="e">
        <f t="shared" si="28"/>
        <v>#DIV/0!</v>
      </c>
    </row>
    <row r="60" spans="1:18">
      <c r="A60" s="89"/>
      <c r="B60" s="90"/>
      <c r="C60" s="88"/>
      <c r="D60" s="78"/>
      <c r="E60" s="101" t="s">
        <v>47</v>
      </c>
      <c r="F60" s="113">
        <v>681200</v>
      </c>
      <c r="G60" s="114">
        <f t="shared" si="0"/>
        <v>56766.666666666664</v>
      </c>
      <c r="H60" s="116">
        <v>0</v>
      </c>
      <c r="I60" s="116">
        <v>0</v>
      </c>
      <c r="J60" s="114">
        <f t="shared" si="1"/>
        <v>0</v>
      </c>
      <c r="K60" s="116">
        <v>0</v>
      </c>
      <c r="L60" s="116">
        <v>0</v>
      </c>
      <c r="M60" s="114">
        <f t="shared" si="2"/>
        <v>0</v>
      </c>
      <c r="N60" s="114">
        <f t="shared" si="8"/>
        <v>0</v>
      </c>
      <c r="O60" s="114">
        <f t="shared" si="9"/>
        <v>-56766.666666666664</v>
      </c>
      <c r="P60" s="115">
        <v>5</v>
      </c>
      <c r="Q60" s="114">
        <f t="shared" si="10"/>
        <v>681200</v>
      </c>
      <c r="R60" s="114">
        <v>5</v>
      </c>
    </row>
    <row r="61" spans="1:18">
      <c r="A61" s="89"/>
      <c r="B61" s="102"/>
      <c r="C61" s="86" t="s">
        <v>48</v>
      </c>
      <c r="D61" s="74"/>
      <c r="E61" s="75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</row>
    <row r="62" spans="1:18">
      <c r="A62" s="89"/>
      <c r="B62" s="102"/>
      <c r="C62" s="88"/>
      <c r="D62" s="92" t="s">
        <v>55</v>
      </c>
      <c r="E62" s="100"/>
      <c r="F62" s="113">
        <v>16563902.695</v>
      </c>
      <c r="G62" s="114">
        <f t="shared" si="0"/>
        <v>1380325.2245833334</v>
      </c>
      <c r="H62" s="116">
        <v>0</v>
      </c>
      <c r="I62" s="116">
        <v>0</v>
      </c>
      <c r="J62" s="114">
        <f t="shared" si="1"/>
        <v>0</v>
      </c>
      <c r="K62" s="116">
        <v>2468328.06</v>
      </c>
      <c r="L62" s="116">
        <v>0</v>
      </c>
      <c r="M62" s="114">
        <f t="shared" si="2"/>
        <v>2468328.06</v>
      </c>
      <c r="N62" s="114">
        <f t="shared" si="8"/>
        <v>2468328.06</v>
      </c>
      <c r="O62" s="114">
        <f t="shared" si="9"/>
        <v>1088002.8354166667</v>
      </c>
      <c r="P62" s="115">
        <f t="shared" ref="P61:P68" si="29">+O62*100/G62</f>
        <v>78.822209146043292</v>
      </c>
      <c r="Q62" s="114">
        <f t="shared" si="10"/>
        <v>14095574.635</v>
      </c>
      <c r="R62" s="114">
        <f t="shared" ref="R61:R68" si="30">+Q62*100/F62</f>
        <v>85.09814923782973</v>
      </c>
    </row>
    <row r="63" spans="1:18">
      <c r="A63" s="89"/>
      <c r="B63" s="102"/>
      <c r="C63" s="88"/>
      <c r="D63" s="89" t="s">
        <v>56</v>
      </c>
      <c r="E63" s="101"/>
      <c r="F63" s="113">
        <v>5148566.866200001</v>
      </c>
      <c r="G63" s="114">
        <f t="shared" si="0"/>
        <v>429047.23885000008</v>
      </c>
      <c r="H63" s="116">
        <v>0</v>
      </c>
      <c r="I63" s="116">
        <v>0</v>
      </c>
      <c r="J63" s="114">
        <f t="shared" si="1"/>
        <v>0</v>
      </c>
      <c r="K63" s="116">
        <v>536230.23</v>
      </c>
      <c r="L63" s="116">
        <v>0</v>
      </c>
      <c r="M63" s="114">
        <f t="shared" si="2"/>
        <v>536230.23</v>
      </c>
      <c r="N63" s="114">
        <f t="shared" si="8"/>
        <v>536230.23</v>
      </c>
      <c r="O63" s="114">
        <f t="shared" si="9"/>
        <v>107182.9911499999</v>
      </c>
      <c r="P63" s="115">
        <f t="shared" si="29"/>
        <v>24.981629397566717</v>
      </c>
      <c r="Q63" s="114">
        <f t="shared" si="10"/>
        <v>4612336.6362000015</v>
      </c>
      <c r="R63" s="114">
        <f t="shared" si="30"/>
        <v>89.584864216869448</v>
      </c>
    </row>
    <row r="64" spans="1:18">
      <c r="A64" s="89"/>
      <c r="B64" s="102"/>
      <c r="C64" s="78" t="s">
        <v>57</v>
      </c>
      <c r="D64" s="78"/>
      <c r="E64" s="100"/>
      <c r="F64" s="113">
        <v>200000</v>
      </c>
      <c r="G64" s="114">
        <f t="shared" si="0"/>
        <v>16666.666666666668</v>
      </c>
      <c r="H64" s="116">
        <v>0</v>
      </c>
      <c r="I64" s="116">
        <v>0</v>
      </c>
      <c r="J64" s="114">
        <f t="shared" si="1"/>
        <v>0</v>
      </c>
      <c r="K64" s="116">
        <v>0</v>
      </c>
      <c r="L64" s="116">
        <v>0</v>
      </c>
      <c r="M64" s="114">
        <f t="shared" si="2"/>
        <v>0</v>
      </c>
      <c r="N64" s="114">
        <f t="shared" si="8"/>
        <v>0</v>
      </c>
      <c r="O64" s="114">
        <f t="shared" si="9"/>
        <v>-16666.666666666668</v>
      </c>
      <c r="P64" s="115">
        <f t="shared" si="29"/>
        <v>-100</v>
      </c>
      <c r="Q64" s="114">
        <f t="shared" si="10"/>
        <v>200000</v>
      </c>
      <c r="R64" s="114">
        <f t="shared" si="30"/>
        <v>100</v>
      </c>
    </row>
    <row r="65" spans="1:18">
      <c r="A65" s="89"/>
      <c r="B65" s="103"/>
      <c r="C65" s="104"/>
      <c r="D65" s="104"/>
      <c r="E65" s="105" t="s">
        <v>143</v>
      </c>
      <c r="F65" s="110">
        <v>128593668.87329543</v>
      </c>
      <c r="G65" s="110">
        <f>SUM(G29:G64)</f>
        <v>10716139.072774621</v>
      </c>
      <c r="H65" s="110">
        <f t="shared" ref="H65:R65" si="31">SUM(H29:H64)</f>
        <v>0</v>
      </c>
      <c r="I65" s="110">
        <f t="shared" si="31"/>
        <v>0</v>
      </c>
      <c r="J65" s="110">
        <f t="shared" si="31"/>
        <v>0</v>
      </c>
      <c r="K65" s="110">
        <f t="shared" si="31"/>
        <v>5766619.290000001</v>
      </c>
      <c r="L65" s="110">
        <f t="shared" si="31"/>
        <v>1772826</v>
      </c>
      <c r="M65" s="110">
        <f t="shared" si="31"/>
        <v>7539445.290000001</v>
      </c>
      <c r="N65" s="110">
        <f t="shared" si="31"/>
        <v>7539445.290000001</v>
      </c>
      <c r="O65" s="110">
        <f t="shared" si="31"/>
        <v>-3176693.7827746212</v>
      </c>
      <c r="P65" s="110" t="e">
        <f t="shared" si="31"/>
        <v>#DIV/0!</v>
      </c>
      <c r="Q65" s="110">
        <f t="shared" si="31"/>
        <v>121054223.58329543</v>
      </c>
      <c r="R65" s="110" t="e">
        <f t="shared" si="31"/>
        <v>#DIV/0!</v>
      </c>
    </row>
    <row r="66" spans="1:18">
      <c r="A66" s="89"/>
      <c r="B66" s="106"/>
      <c r="C66" s="104"/>
      <c r="D66" s="104"/>
      <c r="E66" s="105" t="s">
        <v>144</v>
      </c>
      <c r="F66" s="110">
        <v>557502.10310459137</v>
      </c>
      <c r="G66" s="110">
        <f>+G26-G65</f>
        <v>46458.508592046797</v>
      </c>
      <c r="H66" s="110">
        <f t="shared" ref="H66:R66" si="32">+H26-H65</f>
        <v>0</v>
      </c>
      <c r="I66" s="110">
        <f t="shared" si="32"/>
        <v>0</v>
      </c>
      <c r="J66" s="110">
        <f t="shared" si="32"/>
        <v>0</v>
      </c>
      <c r="K66" s="110">
        <f t="shared" si="32"/>
        <v>1835581.5199999996</v>
      </c>
      <c r="L66" s="110">
        <f t="shared" si="32"/>
        <v>24203852.84</v>
      </c>
      <c r="M66" s="110">
        <f t="shared" si="32"/>
        <v>26039434.359999999</v>
      </c>
      <c r="N66" s="110">
        <f t="shared" si="32"/>
        <v>26039434.359999999</v>
      </c>
      <c r="O66" s="110">
        <f t="shared" si="32"/>
        <v>25992975.851407949</v>
      </c>
      <c r="P66" s="110" t="e">
        <f t="shared" si="32"/>
        <v>#DIV/0!</v>
      </c>
      <c r="Q66" s="110">
        <f t="shared" si="32"/>
        <v>-25481932.256895423</v>
      </c>
      <c r="R66" s="110" t="e">
        <f t="shared" si="32"/>
        <v>#DIV/0!</v>
      </c>
    </row>
    <row r="67" spans="1:18">
      <c r="A67" s="119"/>
      <c r="B67" s="127"/>
      <c r="C67" s="127"/>
      <c r="D67" s="127"/>
      <c r="E67" s="128" t="s">
        <v>145</v>
      </c>
      <c r="F67" s="114">
        <v>11956021.14000003</v>
      </c>
      <c r="G67" s="114">
        <f t="shared" si="0"/>
        <v>996335.09500000253</v>
      </c>
      <c r="H67" s="116">
        <v>0</v>
      </c>
      <c r="I67" s="116">
        <v>0</v>
      </c>
      <c r="J67" s="114">
        <f t="shared" si="1"/>
        <v>0</v>
      </c>
      <c r="K67" s="116">
        <v>0</v>
      </c>
      <c r="L67" s="116">
        <v>9429242.4200000316</v>
      </c>
      <c r="M67" s="114">
        <f t="shared" si="2"/>
        <v>9429242.4200000316</v>
      </c>
      <c r="N67" s="114">
        <f t="shared" si="8"/>
        <v>9429242.4200000316</v>
      </c>
      <c r="O67" s="114">
        <f t="shared" si="9"/>
        <v>8432907.3250000291</v>
      </c>
      <c r="P67" s="114">
        <f t="shared" si="29"/>
        <v>846.39268126954892</v>
      </c>
      <c r="Q67" s="114">
        <f t="shared" si="10"/>
        <v>2526778.7199999988</v>
      </c>
      <c r="R67" s="114">
        <f t="shared" si="30"/>
        <v>21.133943227537589</v>
      </c>
    </row>
    <row r="68" spans="1:18">
      <c r="A68" s="119"/>
      <c r="B68" s="130"/>
      <c r="C68" s="130"/>
      <c r="D68" s="130"/>
      <c r="E68" s="131" t="s">
        <v>156</v>
      </c>
      <c r="F68" s="129">
        <f>+F66+F67</f>
        <v>12513523.243104622</v>
      </c>
      <c r="G68" s="125">
        <f t="shared" ref="G68:R68" si="33">+G66+G67</f>
        <v>1042793.6035920493</v>
      </c>
      <c r="H68" s="125">
        <f t="shared" si="33"/>
        <v>0</v>
      </c>
      <c r="I68" s="125">
        <f t="shared" si="33"/>
        <v>0</v>
      </c>
      <c r="J68" s="129">
        <f t="shared" si="33"/>
        <v>0</v>
      </c>
      <c r="K68" s="125">
        <f t="shared" si="33"/>
        <v>1835581.5199999996</v>
      </c>
      <c r="L68" s="125">
        <f t="shared" si="33"/>
        <v>33633095.260000035</v>
      </c>
      <c r="M68" s="129">
        <f t="shared" si="33"/>
        <v>35468676.780000031</v>
      </c>
      <c r="N68" s="129">
        <f t="shared" si="33"/>
        <v>35468676.780000031</v>
      </c>
      <c r="O68" s="125">
        <f t="shared" si="33"/>
        <v>34425883.176407978</v>
      </c>
      <c r="P68" s="125" t="e">
        <f t="shared" si="33"/>
        <v>#DIV/0!</v>
      </c>
      <c r="Q68" s="125">
        <f t="shared" si="33"/>
        <v>-22955153.536895424</v>
      </c>
      <c r="R68" s="125" t="e">
        <f t="shared" si="33"/>
        <v>#DIV/0!</v>
      </c>
    </row>
    <row r="69" spans="1:18">
      <c r="A69" s="119"/>
      <c r="B69" s="132"/>
      <c r="C69" s="132"/>
      <c r="D69" s="132"/>
      <c r="E69" s="133" t="s">
        <v>146</v>
      </c>
      <c r="F69" s="113"/>
      <c r="G69" s="114">
        <f>+F69*1/12</f>
        <v>0</v>
      </c>
      <c r="H69" s="116">
        <v>0</v>
      </c>
      <c r="I69" s="116">
        <v>0</v>
      </c>
      <c r="J69" s="114">
        <f t="shared" si="1"/>
        <v>0</v>
      </c>
      <c r="K69" s="116">
        <v>0</v>
      </c>
      <c r="L69" s="116">
        <v>0</v>
      </c>
      <c r="M69" s="114">
        <f t="shared" si="2"/>
        <v>0</v>
      </c>
      <c r="N69" s="114">
        <f t="shared" si="8"/>
        <v>0</v>
      </c>
      <c r="O69" s="114">
        <f t="shared" si="9"/>
        <v>0</v>
      </c>
      <c r="P69" s="114">
        <v>6</v>
      </c>
      <c r="Q69" s="114">
        <f t="shared" si="10"/>
        <v>0</v>
      </c>
      <c r="R69" s="114">
        <v>6</v>
      </c>
    </row>
    <row r="70" spans="1:18">
      <c r="A70" s="119"/>
      <c r="B70" s="132"/>
      <c r="C70" s="132"/>
      <c r="D70" s="132"/>
      <c r="E70" s="133" t="s">
        <v>147</v>
      </c>
      <c r="F70" s="113">
        <v>30302290.081449997</v>
      </c>
      <c r="G70" s="114">
        <f>+F70*1/12</f>
        <v>2525190.8401208329</v>
      </c>
      <c r="H70" s="116">
        <v>0</v>
      </c>
      <c r="I70" s="116">
        <v>0</v>
      </c>
      <c r="J70" s="114">
        <f t="shared" si="1"/>
        <v>0</v>
      </c>
      <c r="K70" s="116">
        <v>33768077.280000001</v>
      </c>
      <c r="L70" s="116">
        <v>12062398.35</v>
      </c>
      <c r="M70" s="114">
        <f t="shared" si="2"/>
        <v>45830475.630000003</v>
      </c>
      <c r="N70" s="114">
        <f t="shared" si="8"/>
        <v>45830475.630000003</v>
      </c>
      <c r="O70" s="114">
        <f t="shared" si="9"/>
        <v>43305284.789879173</v>
      </c>
      <c r="P70" s="114">
        <f t="shared" ref="P70:P77" si="34">+O70*100/G70</f>
        <v>1714.9311688381924</v>
      </c>
      <c r="Q70" s="114">
        <f t="shared" si="10"/>
        <v>-15528185.548550006</v>
      </c>
      <c r="R70" s="114">
        <f t="shared" ref="R70:R77" si="35">+Q70*100/F70</f>
        <v>-51.244264069849351</v>
      </c>
    </row>
    <row r="71" spans="1:18">
      <c r="A71" s="119"/>
      <c r="B71" s="134"/>
      <c r="C71" s="134"/>
      <c r="D71" s="134"/>
      <c r="E71" s="135" t="s">
        <v>155</v>
      </c>
      <c r="F71" s="110">
        <v>-17788766.838345375</v>
      </c>
      <c r="G71" s="110">
        <f>+G68-G69-G70</f>
        <v>-1482397.2365287836</v>
      </c>
      <c r="H71" s="110">
        <f t="shared" ref="H71:R71" si="36">+H68-H69-H70</f>
        <v>0</v>
      </c>
      <c r="I71" s="110">
        <f t="shared" si="36"/>
        <v>0</v>
      </c>
      <c r="J71" s="110">
        <f t="shared" si="36"/>
        <v>0</v>
      </c>
      <c r="K71" s="110">
        <f t="shared" si="36"/>
        <v>-31932495.760000002</v>
      </c>
      <c r="L71" s="110">
        <f t="shared" si="36"/>
        <v>21570696.910000034</v>
      </c>
      <c r="M71" s="110">
        <f t="shared" si="36"/>
        <v>-10361798.849999972</v>
      </c>
      <c r="N71" s="110">
        <f t="shared" si="36"/>
        <v>-10361798.849999972</v>
      </c>
      <c r="O71" s="110">
        <f t="shared" si="36"/>
        <v>-8879401.6134711951</v>
      </c>
      <c r="P71" s="110" t="e">
        <f t="shared" si="36"/>
        <v>#DIV/0!</v>
      </c>
      <c r="Q71" s="110">
        <f t="shared" si="36"/>
        <v>-7426967.9883454181</v>
      </c>
      <c r="R71" s="110" t="e">
        <f t="shared" si="36"/>
        <v>#DIV/0!</v>
      </c>
    </row>
    <row r="72" spans="1:18">
      <c r="A72" s="119"/>
      <c r="B72" s="120" t="s">
        <v>58</v>
      </c>
      <c r="C72" s="121"/>
      <c r="D72" s="121"/>
      <c r="E72" s="122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</row>
    <row r="73" spans="1:18">
      <c r="A73" s="119"/>
      <c r="B73" s="136"/>
      <c r="C73" s="136" t="s">
        <v>59</v>
      </c>
      <c r="D73" s="136"/>
      <c r="E73" s="137"/>
      <c r="F73" s="113">
        <v>450</v>
      </c>
      <c r="G73" s="111"/>
      <c r="H73" s="116"/>
      <c r="I73" s="116"/>
      <c r="J73" s="114">
        <f t="shared" si="1"/>
        <v>0</v>
      </c>
      <c r="K73" s="116">
        <v>460</v>
      </c>
      <c r="L73" s="116"/>
      <c r="M73" s="114">
        <f t="shared" si="2"/>
        <v>460</v>
      </c>
      <c r="N73" s="114">
        <f t="shared" si="8"/>
        <v>460</v>
      </c>
      <c r="O73" s="111"/>
      <c r="P73" s="111"/>
      <c r="Q73" s="111"/>
      <c r="R73" s="111"/>
    </row>
    <row r="74" spans="1:18">
      <c r="A74" s="119"/>
      <c r="B74" s="136"/>
      <c r="C74" s="136" t="s">
        <v>60</v>
      </c>
      <c r="D74" s="136"/>
      <c r="E74" s="137"/>
      <c r="F74" s="113">
        <v>445350.42</v>
      </c>
      <c r="G74" s="111"/>
      <c r="H74" s="116"/>
      <c r="I74" s="116"/>
      <c r="J74" s="114">
        <f t="shared" si="1"/>
        <v>0</v>
      </c>
      <c r="K74" s="116">
        <v>199162.72</v>
      </c>
      <c r="L74" s="116"/>
      <c r="M74" s="114">
        <f t="shared" si="2"/>
        <v>199162.72</v>
      </c>
      <c r="N74" s="114">
        <f t="shared" si="8"/>
        <v>199162.72</v>
      </c>
      <c r="O74" s="111"/>
      <c r="P74" s="111"/>
      <c r="Q74" s="111"/>
      <c r="R74" s="111"/>
    </row>
    <row r="75" spans="1:18">
      <c r="A75" s="119"/>
      <c r="B75" s="136"/>
      <c r="C75" s="136" t="s">
        <v>61</v>
      </c>
      <c r="D75" s="136"/>
      <c r="E75" s="138"/>
      <c r="F75" s="113"/>
      <c r="G75" s="111"/>
      <c r="H75" s="116"/>
      <c r="I75" s="116"/>
      <c r="J75" s="114">
        <f t="shared" si="1"/>
        <v>0</v>
      </c>
      <c r="K75" s="116">
        <v>0</v>
      </c>
      <c r="L75" s="116"/>
      <c r="M75" s="114">
        <f t="shared" si="2"/>
        <v>0</v>
      </c>
      <c r="N75" s="114">
        <f t="shared" si="8"/>
        <v>0</v>
      </c>
      <c r="O75" s="111"/>
      <c r="P75" s="111"/>
      <c r="Q75" s="111"/>
      <c r="R75" s="111"/>
    </row>
    <row r="76" spans="1:18">
      <c r="A76" s="119"/>
      <c r="B76" s="136"/>
      <c r="C76" s="136"/>
      <c r="D76" s="136"/>
      <c r="E76" s="138" t="s">
        <v>62</v>
      </c>
      <c r="F76" s="113">
        <v>0</v>
      </c>
      <c r="G76" s="111"/>
      <c r="H76" s="116"/>
      <c r="I76" s="116"/>
      <c r="J76" s="114">
        <f t="shared" ref="J76:J78" si="37">+H76+I76</f>
        <v>0</v>
      </c>
      <c r="K76" s="116">
        <v>0</v>
      </c>
      <c r="L76" s="116"/>
      <c r="M76" s="114">
        <f t="shared" ref="M76:M79" si="38">+K76+L76</f>
        <v>0</v>
      </c>
      <c r="N76" s="114">
        <f t="shared" si="8"/>
        <v>0</v>
      </c>
      <c r="O76" s="111"/>
      <c r="P76" s="111"/>
      <c r="Q76" s="111"/>
      <c r="R76" s="111"/>
    </row>
    <row r="77" spans="1:18">
      <c r="A77" s="119"/>
      <c r="B77" s="136"/>
      <c r="C77" s="136"/>
      <c r="D77" s="136"/>
      <c r="E77" s="138" t="s">
        <v>63</v>
      </c>
      <c r="F77" s="113">
        <v>12067722.82</v>
      </c>
      <c r="G77" s="111"/>
      <c r="H77" s="116"/>
      <c r="I77" s="116"/>
      <c r="J77" s="114">
        <f t="shared" si="37"/>
        <v>0</v>
      </c>
      <c r="K77" s="116">
        <v>35269054.060000002</v>
      </c>
      <c r="L77" s="116"/>
      <c r="M77" s="114">
        <f t="shared" si="38"/>
        <v>35269054.060000002</v>
      </c>
      <c r="N77" s="114">
        <f t="shared" si="8"/>
        <v>35269054.060000002</v>
      </c>
      <c r="O77" s="111"/>
      <c r="P77" s="111"/>
      <c r="Q77" s="111"/>
      <c r="R77" s="111"/>
    </row>
    <row r="78" spans="1:18">
      <c r="A78" s="119"/>
      <c r="B78" s="136"/>
      <c r="C78" s="136"/>
      <c r="D78" s="136"/>
      <c r="E78" s="138" t="s">
        <v>64</v>
      </c>
      <c r="F78" s="113">
        <v>0</v>
      </c>
      <c r="G78" s="111"/>
      <c r="H78" s="116"/>
      <c r="I78" s="116"/>
      <c r="J78" s="114">
        <f t="shared" si="37"/>
        <v>0</v>
      </c>
      <c r="K78" s="116">
        <v>0</v>
      </c>
      <c r="L78" s="116"/>
      <c r="M78" s="114">
        <f t="shared" si="38"/>
        <v>0</v>
      </c>
      <c r="N78" s="114">
        <f t="shared" si="8"/>
        <v>0</v>
      </c>
      <c r="O78" s="111"/>
      <c r="P78" s="111"/>
      <c r="Q78" s="111"/>
      <c r="R78" s="111"/>
    </row>
    <row r="79" spans="1:18">
      <c r="A79" s="119"/>
      <c r="B79" s="139"/>
      <c r="C79" s="139"/>
      <c r="D79" s="139"/>
      <c r="E79" s="140" t="s">
        <v>157</v>
      </c>
      <c r="F79" s="129">
        <v>12513523.24</v>
      </c>
      <c r="G79" s="111"/>
      <c r="H79" s="125">
        <f t="shared" ref="H79" si="39">SUM(H73:H78)</f>
        <v>0</v>
      </c>
      <c r="I79" s="125">
        <f t="shared" ref="I79:L79" si="40">SUM(I73:I78)</f>
        <v>0</v>
      </c>
      <c r="J79" s="129">
        <f t="shared" ref="J79" si="41">SUM(J73:J78)</f>
        <v>0</v>
      </c>
      <c r="K79" s="125">
        <f t="shared" ref="K79" si="42">SUM(K73:K78)</f>
        <v>35468676.780000001</v>
      </c>
      <c r="L79" s="125">
        <f t="shared" si="40"/>
        <v>0</v>
      </c>
      <c r="M79" s="129">
        <f t="shared" ref="M79" si="43">SUM(M73:M78)</f>
        <v>35468676.780000001</v>
      </c>
      <c r="N79" s="129">
        <f t="shared" ref="N79" si="44">SUM(N73:N78)</f>
        <v>35468676.780000001</v>
      </c>
      <c r="O79" s="111"/>
      <c r="P79" s="111"/>
      <c r="Q79" s="111"/>
      <c r="R79" s="111"/>
    </row>
    <row r="80" spans="1:18">
      <c r="B80" s="51"/>
      <c r="C80" s="51"/>
      <c r="D80" s="51"/>
      <c r="E80" s="56"/>
    </row>
    <row r="81" spans="1:5">
      <c r="B81" s="107" t="s">
        <v>127</v>
      </c>
      <c r="C81" s="51"/>
      <c r="D81" s="51"/>
      <c r="E81" s="56"/>
    </row>
    <row r="82" spans="1:5">
      <c r="E82" s="107" t="s">
        <v>128</v>
      </c>
    </row>
    <row r="83" spans="1:5">
      <c r="B83" s="51"/>
      <c r="E83" s="126" t="s">
        <v>158</v>
      </c>
    </row>
    <row r="84" spans="1:5">
      <c r="E84" s="51" t="s">
        <v>163</v>
      </c>
    </row>
    <row r="85" spans="1:5">
      <c r="A85" s="108"/>
      <c r="B85" s="109"/>
      <c r="C85" s="109"/>
      <c r="D85" s="109"/>
      <c r="E85" s="53">
        <v>4</v>
      </c>
    </row>
    <row r="86" spans="1:5">
      <c r="A86" s="108"/>
      <c r="B86" s="109"/>
      <c r="C86" s="109"/>
      <c r="D86" s="109"/>
      <c r="E86" s="53"/>
    </row>
    <row r="87" spans="1:5">
      <c r="A87" s="108"/>
      <c r="B87" s="109"/>
      <c r="C87" s="109"/>
      <c r="D87" s="109"/>
      <c r="E87" s="53"/>
    </row>
    <row r="88" spans="1:5">
      <c r="A88" s="108"/>
      <c r="B88" s="108"/>
      <c r="C88" s="108"/>
      <c r="D88" s="108"/>
      <c r="E88" s="53"/>
    </row>
    <row r="89" spans="1:5">
      <c r="A89" s="108"/>
      <c r="B89" s="108"/>
      <c r="C89" s="108"/>
      <c r="D89" s="108"/>
      <c r="E89" s="53"/>
    </row>
    <row r="90" spans="1:5">
      <c r="A90" s="108"/>
      <c r="B90" s="108"/>
      <c r="C90" s="108"/>
      <c r="D90" s="108"/>
      <c r="E90" s="53"/>
    </row>
  </sheetData>
  <mergeCells count="12">
    <mergeCell ref="O6:P6"/>
    <mergeCell ref="Q6:R6"/>
    <mergeCell ref="F4:R4"/>
    <mergeCell ref="F5:R5"/>
    <mergeCell ref="B2:E2"/>
    <mergeCell ref="B3:E3"/>
    <mergeCell ref="B4:E8"/>
    <mergeCell ref="F6:F7"/>
    <mergeCell ref="G6:G7"/>
    <mergeCell ref="H6:J6"/>
    <mergeCell ref="K6:M6"/>
    <mergeCell ref="N6:N7"/>
  </mergeCells>
  <pageMargins left="0.7" right="0.7" top="0.75" bottom="0.75" header="0.3" footer="0.3"/>
  <ignoredErrors>
    <ignoredError sqref="G7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คำนิยาม</vt:lpstr>
      <vt:lpstr>ตัวอย่าง กรอก ตค.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r8way2024_12@hotmail.com</dc:creator>
  <cp:lastModifiedBy>r8way 01</cp:lastModifiedBy>
  <dcterms:created xsi:type="dcterms:W3CDTF">2025-11-17T04:59:57Z</dcterms:created>
  <dcterms:modified xsi:type="dcterms:W3CDTF">2025-11-25T16:41:32Z</dcterms:modified>
</cp:coreProperties>
</file>